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ule3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<sst xmlns="http://schemas.openxmlformats.org/spreadsheetml/2006/main" count="62" uniqueCount="41">
  <si>
    <t xml:space="preserve">Ligue :  </t>
  </si>
  <si>
    <t xml:space="preserve">Comité : </t>
  </si>
  <si>
    <t xml:space="preserve">Nb Manches Gagnates</t>
  </si>
  <si>
    <t xml:space="preserve">Lieu :</t>
  </si>
  <si>
    <t xml:space="preserve">Poule :</t>
  </si>
  <si>
    <t xml:space="preserve">A</t>
  </si>
  <si>
    <t xml:space="preserve">Date : </t>
  </si>
  <si>
    <t xml:space="preserve">Table :</t>
  </si>
  <si>
    <t xml:space="preserve">Dossard</t>
  </si>
  <si>
    <t xml:space="preserve">Nom  -  Prénom</t>
  </si>
  <si>
    <t xml:space="preserve">C l u b</t>
  </si>
  <si>
    <t xml:space="preserve">Licence</t>
  </si>
  <si>
    <t xml:space="preserve">Points</t>
  </si>
  <si>
    <t xml:space="preserve">Rang</t>
  </si>
  <si>
    <t xml:space="preserve">J1</t>
  </si>
  <si>
    <t xml:space="preserve">J2</t>
  </si>
  <si>
    <t xml:space="preserve">J3</t>
  </si>
  <si>
    <t xml:space="preserve">MANCHES</t>
  </si>
  <si>
    <t xml:space="preserve">Contre</t>
  </si>
  <si>
    <r>
      <rPr>
        <b val="true"/>
        <sz val="11"/>
        <rFont val="Arial"/>
        <family val="2"/>
        <charset val="1"/>
      </rPr>
      <t xml:space="preserve">SCORES
</t>
    </r>
    <r>
      <rPr>
        <b val="true"/>
        <sz val="9"/>
        <rFont val="Arial"/>
        <family val="2"/>
        <charset val="1"/>
      </rPr>
      <t xml:space="preserve">Forfait joueur 
Gauche wo, droite -wo</t>
    </r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</si>
  <si>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</si>
  <si>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</si>
  <si>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</si>
  <si>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</si>
  <si>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D</t>
  </si>
  <si>
    <t xml:space="preserve">1  contre  3</t>
  </si>
  <si>
    <t xml:space="preserve">1-3</t>
  </si>
  <si>
    <t xml:space="preserve">2  contre  3</t>
  </si>
  <si>
    <t xml:space="preserve">2-3</t>
  </si>
  <si>
    <t xml:space="preserve">1  contre  2</t>
  </si>
  <si>
    <t xml:space="preserve">1-2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</si>
  <si>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</si>
  <si>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</si>
  <si>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</si>
  <si>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</si>
  <si>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</si>
  <si>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</si>
  <si>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r>
      <rPr>
        <b val="true"/>
        <sz val="11"/>
        <rFont val="Arial"/>
        <family val="2"/>
        <charset val="1"/>
      </rPr>
      <t xml:space="preserve">CLASSEMENT
</t>
    </r>
    <r>
      <rPr>
        <b val="true"/>
        <sz val="9"/>
        <rFont val="Arial"/>
        <family val="2"/>
        <charset val="1"/>
      </rPr>
      <t xml:space="preserve">(automatique)</t>
    </r>
  </si>
  <si>
    <t xml:space="preserve">1er      </t>
  </si>
  <si>
    <t xml:space="preserve">2ème  </t>
  </si>
  <si>
    <t xml:space="preserve">3ème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</si>
</sst>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@"/>
    <numFmt numFmtId="167" formatCode="&quot;VRAI&quot;;&quot;VRAI&quot;;&quot;FAUX&quot;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2"/>
      <name val="Arial"/>
      <family val="2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1"/>
    </font>
    <font>
      <b val="true"/>
      <sz val="9"/>
      <name val="Arial"/>
      <family val="2"/>
      <charset val="1"/>
    </font>
    <font>
      <b val="true"/>
      <sz val="11"/>
      <name val="Times New Roman"/>
      <family val="1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F8080"/>
      </patternFill>
    </fill>
    <fill>
      <patternFill patternType="solid">
        <fgColor rgb="FFB2B2B2"/>
        <bgColor rgb="FFC0C0C0"/>
      </patternFill>
    </fill>
    <fill>
      <patternFill patternType="solid">
        <fgColor rgb="FFFFFF66"/>
        <bgColor rgb="FFFFFF00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FF3300"/>
        <bgColor rgb="FFFF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9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1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CC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FF33"/>
      <rgbColor rgb="FFFFCC00"/>
      <rgbColor rgb="FFFF9900"/>
      <rgbColor rgb="FFFF3300"/>
      <rgbColor rgb="FF666699"/>
      <rgbColor rgb="FFB2B2B2"/>
      <rgbColor rgb="FF003366"/>
      <rgbColor rgb="FF339966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51"/>
    <col collapsed="false" customWidth="true" hidden="false" outlineLevel="0" max="3" min="2" style="1" width="29.81"/>
    <col collapsed="false" customWidth="true" hidden="false" outlineLevel="0" max="8" min="4" style="1" width="3.87"/>
    <col collapsed="false" customWidth="true" hidden="false" outlineLevel="0" max="9" min="9" style="1" width="4.23"/>
    <col collapsed="false" customWidth="true" hidden="false" outlineLevel="0" max="13" min="10" style="1" width="3.05"/>
    <col collapsed="false" customWidth="true" hidden="false" outlineLevel="0" max="14" min="14" style="1" width="3.25"/>
    <col collapsed="false" customWidth="true" hidden="true" outlineLevel="0" max="22" min="15" style="1" width="9.27"/>
    <col collapsed="false" customWidth="true" hidden="true" outlineLevel="0" max="23" min="23" style="1" width="6.82"/>
    <col collapsed="false" customWidth="true" hidden="true" outlineLevel="0" max="40" min="24" style="1" width="5.08"/>
    <col collapsed="false" customWidth="true" hidden="true" outlineLevel="0" max="41" min="41" style="1" width="7.16"/>
    <col collapsed="false" customWidth="true" hidden="true" outlineLevel="0" max="42" min="42" style="1" width="5.66"/>
    <col collapsed="false" customWidth="true" hidden="true" outlineLevel="0" max="47" min="43" style="1" width="5.08"/>
    <col collapsed="false" customWidth="true" hidden="false" outlineLevel="0" max="51" min="48" style="1" width="5.08"/>
    <col collapsed="false" customWidth="true" hidden="false" outlineLevel="0" max="52" min="52" style="1" width="9.27"/>
    <col collapsed="false" customWidth="true" hidden="false" outlineLevel="0" max="62" min="53" style="1" width="5.09"/>
    <col collapsed="false" customWidth="true" hidden="false" outlineLevel="0" max="251" min="63" style="1" width="9.27"/>
    <col collapsed="false" customWidth="true" hidden="false" outlineLevel="0" max="256" min="252" style="2" width="9.27"/>
  </cols>
  <sheetData>
    <row r="1" customFormat="false" ht="26.1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V1" s="3"/>
    </row>
    <row r="2" customFormat="false" ht="5.1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V2" s="3"/>
    </row>
    <row r="3" customFormat="false" ht="26.1" hidden="false" customHeight="true" outlineLevel="0" collapsed="false">
      <c r="A3" s="5"/>
      <c r="B3" s="7" t="s">
        <v>0</v>
      </c>
      <c r="C3" s="8"/>
      <c r="D3" s="9"/>
      <c r="E3" s="9"/>
      <c r="F3" s="9"/>
      <c r="G3" s="9"/>
      <c r="H3" s="9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3"/>
      <c r="IQ3" s="9"/>
      <c r="IR3" s="9"/>
      <c r="IS3" s="9"/>
      <c r="IT3" s="9"/>
      <c r="IV3" s="9"/>
    </row>
    <row r="4" customFormat="false" ht="9.95" hidden="false" customHeight="true" outlineLevel="0" collapsed="false">
      <c r="A4" s="5"/>
      <c r="B4" s="11"/>
      <c r="C4" s="12"/>
    </row>
    <row r="5" customFormat="false" ht="20.1" hidden="false" customHeight="true" outlineLevel="0" collapsed="false">
      <c r="A5" s="5"/>
      <c r="B5" s="7" t="s">
        <v>1</v>
      </c>
      <c r="C5" s="8"/>
      <c r="D5" s="5"/>
      <c r="E5" s="5"/>
      <c r="F5" s="13" t="s">
        <v>2</v>
      </c>
      <c r="G5" s="13"/>
      <c r="H5" s="13"/>
      <c r="I5" s="13"/>
      <c r="J5" s="13"/>
      <c r="K5" s="13"/>
      <c r="L5" s="13"/>
      <c r="M5" s="8" t="n">
        <v>3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V5" s="5"/>
    </row>
    <row r="6" customFormat="false" ht="9.95" hidden="false" customHeight="true" outlineLevel="0" collapsed="false">
      <c r="A6" s="5"/>
      <c r="B6" s="5"/>
      <c r="C6" s="14"/>
      <c r="D6" s="5"/>
      <c r="E6" s="5"/>
      <c r="F6" s="5"/>
      <c r="G6" s="5"/>
      <c r="H6" s="5"/>
      <c r="I6" s="5"/>
      <c r="J6" s="5"/>
      <c r="K6" s="5"/>
      <c r="L6" s="1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V6" s="5"/>
    </row>
    <row r="7" customFormat="false" ht="20.1" hidden="false" customHeight="true" outlineLevel="0" collapsed="false">
      <c r="A7" s="5"/>
      <c r="B7" s="7" t="s">
        <v>3</v>
      </c>
      <c r="C7" s="8"/>
      <c r="D7" s="5"/>
      <c r="E7" s="5"/>
      <c r="F7" s="5"/>
      <c r="G7" s="5"/>
      <c r="H7" s="16" t="s">
        <v>4</v>
      </c>
      <c r="I7" s="5"/>
      <c r="J7" s="5"/>
      <c r="K7" s="5"/>
      <c r="L7" s="15"/>
      <c r="M7" s="8" t="s">
        <v>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V7" s="5"/>
    </row>
    <row r="8" customFormat="false" ht="9.95" hidden="false" customHeight="true" outlineLevel="0" collapsed="false">
      <c r="A8" s="5"/>
      <c r="B8" s="5"/>
      <c r="C8" s="14"/>
      <c r="D8" s="5"/>
      <c r="E8" s="5"/>
      <c r="F8" s="5"/>
      <c r="G8" s="5"/>
      <c r="H8" s="5"/>
      <c r="I8" s="5"/>
      <c r="J8" s="5"/>
      <c r="K8" s="5"/>
      <c r="L8" s="1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V8" s="5"/>
    </row>
    <row r="9" customFormat="false" ht="20.1" hidden="false" customHeight="true" outlineLevel="0" collapsed="false">
      <c r="A9" s="5"/>
      <c r="B9" s="7" t="s">
        <v>6</v>
      </c>
      <c r="C9" s="17"/>
      <c r="D9" s="5"/>
      <c r="E9" s="5"/>
      <c r="F9" s="5"/>
      <c r="G9" s="5"/>
      <c r="H9" s="16" t="s">
        <v>7</v>
      </c>
      <c r="I9" s="5"/>
      <c r="J9" s="5"/>
      <c r="K9" s="5"/>
      <c r="L9" s="15"/>
      <c r="M9" s="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V9" s="5"/>
    </row>
    <row r="10" customFormat="false" ht="9.95" hidden="false" customHeight="tru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V10" s="5"/>
    </row>
    <row r="11" customFormat="false" ht="20.1" hidden="false" customHeight="true" outlineLevel="0" collapsed="false">
      <c r="A11" s="18" t="s">
        <v>8</v>
      </c>
      <c r="B11" s="18" t="s">
        <v>9</v>
      </c>
      <c r="C11" s="19" t="s">
        <v>10</v>
      </c>
      <c r="D11" s="18" t="s">
        <v>11</v>
      </c>
      <c r="E11" s="18"/>
      <c r="F11" s="18"/>
      <c r="G11" s="18" t="s">
        <v>12</v>
      </c>
      <c r="H11" s="18"/>
      <c r="I11" s="18"/>
      <c r="J11" s="18"/>
      <c r="K11" s="18" t="s">
        <v>13</v>
      </c>
      <c r="L11" s="18"/>
      <c r="M11" s="18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V11" s="5"/>
    </row>
    <row r="12" customFormat="false" ht="20.1" hidden="false" customHeight="true" outlineLevel="0" collapsed="false">
      <c r="A12" s="8" t="n">
        <v>1</v>
      </c>
      <c r="B12" s="20"/>
      <c r="C12" s="21"/>
      <c r="D12" s="22"/>
      <c r="E12" s="22"/>
      <c r="F12" s="22"/>
      <c r="G12" s="22"/>
      <c r="H12" s="22"/>
      <c r="I12" s="22"/>
      <c r="J12" s="22"/>
      <c r="K12" s="8" t="n">
        <v>1</v>
      </c>
      <c r="L12" s="8"/>
      <c r="M12" s="8"/>
      <c r="N12" s="5"/>
      <c r="O12" s="5"/>
      <c r="P12" s="5" t="n">
        <v>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V12" s="5"/>
    </row>
    <row r="13" customFormat="false" ht="20.1" hidden="false" customHeight="true" outlineLevel="0" collapsed="false">
      <c r="A13" s="8" t="n">
        <v>2</v>
      </c>
      <c r="B13" s="20"/>
      <c r="C13" s="21"/>
      <c r="D13" s="22"/>
      <c r="E13" s="22"/>
      <c r="F13" s="22"/>
      <c r="G13" s="22"/>
      <c r="H13" s="22"/>
      <c r="I13" s="22"/>
      <c r="J13" s="22"/>
      <c r="K13" s="8" t="n">
        <v>2</v>
      </c>
      <c r="L13" s="8"/>
      <c r="M13" s="8"/>
      <c r="N13" s="5"/>
      <c r="O13" s="5"/>
      <c r="P13" s="5" t="n">
        <v>3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V13" s="5"/>
    </row>
    <row r="14" customFormat="false" ht="20.1" hidden="false" customHeight="true" outlineLevel="0" collapsed="false">
      <c r="A14" s="8" t="n">
        <v>3</v>
      </c>
      <c r="B14" s="20"/>
      <c r="C14" s="21"/>
      <c r="D14" s="22"/>
      <c r="E14" s="22"/>
      <c r="F14" s="22"/>
      <c r="G14" s="22"/>
      <c r="H14" s="22"/>
      <c r="I14" s="22"/>
      <c r="J14" s="22"/>
      <c r="K14" s="8" t="n">
        <v>3</v>
      </c>
      <c r="L14" s="8"/>
      <c r="M14" s="8"/>
      <c r="N14" s="5"/>
      <c r="O14" s="5"/>
      <c r="P14" s="5" t="b">
        <f aca="false">IF(COUNTA(B12:B15)=3,3,IF(COUNTA(B12:B15)=4,6))</f>
        <v>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V14" s="5"/>
    </row>
    <row r="15" customFormat="false" ht="20.1" hidden="false" customHeight="true" outlineLevel="0" collapsed="false">
      <c r="A15" s="13"/>
      <c r="B15" s="15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V15" s="5"/>
    </row>
    <row r="16" customFormat="false" ht="20.1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23" t="s">
        <v>14</v>
      </c>
      <c r="Y16" s="23" t="s">
        <v>15</v>
      </c>
      <c r="Z16" s="23" t="s">
        <v>15</v>
      </c>
      <c r="AA16" s="23"/>
      <c r="AB16" s="23" t="s">
        <v>16</v>
      </c>
      <c r="AC16" s="23"/>
      <c r="AD16" s="5"/>
      <c r="AE16" s="5"/>
      <c r="AF16" s="5"/>
      <c r="AG16" s="5"/>
      <c r="AH16" s="5"/>
      <c r="AI16" s="24" t="s">
        <v>17</v>
      </c>
      <c r="AJ16" s="24"/>
      <c r="AK16" s="24"/>
      <c r="AL16" s="24"/>
      <c r="AM16" s="24"/>
      <c r="AN16" s="5"/>
      <c r="AO16" s="5"/>
      <c r="AP16" s="23" t="s">
        <v>14</v>
      </c>
      <c r="AQ16" s="23" t="s">
        <v>15</v>
      </c>
      <c r="AR16" s="23" t="s">
        <v>15</v>
      </c>
      <c r="AS16" s="23"/>
      <c r="AT16" s="23" t="s">
        <v>16</v>
      </c>
      <c r="AU16" s="23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V16" s="5"/>
    </row>
    <row r="17" customFormat="false" ht="34" hidden="false" customHeight="true" outlineLevel="0" collapsed="false">
      <c r="A17" s="5"/>
      <c r="B17" s="25" t="s">
        <v>18</v>
      </c>
      <c r="C17" s="25"/>
      <c r="D17" s="26" t="s">
        <v>19</v>
      </c>
      <c r="E17" s="26"/>
      <c r="F17" s="26"/>
      <c r="G17" s="26"/>
      <c r="H17" s="26"/>
      <c r="I17" s="27"/>
      <c r="J17" s="18" t="n">
        <v>1</v>
      </c>
      <c r="K17" s="18" t="n">
        <v>2</v>
      </c>
      <c r="L17" s="18" t="n">
        <v>3</v>
      </c>
      <c r="M17" s="5"/>
      <c r="N17" s="5"/>
      <c r="O17" s="5"/>
      <c r="P17" s="5"/>
      <c r="Q17" s="5"/>
      <c r="R17" s="5"/>
      <c r="S17" s="28" t="s">
        <v>20</v>
      </c>
      <c r="T17" s="28" t="s">
        <v>21</v>
      </c>
      <c r="U17" s="28" t="s">
        <v>22</v>
      </c>
      <c r="V17" s="5"/>
      <c r="W17" s="5"/>
      <c r="X17" s="23" t="s">
        <v>23</v>
      </c>
      <c r="Y17" s="23" t="s">
        <v>24</v>
      </c>
      <c r="Z17" s="23" t="s">
        <v>23</v>
      </c>
      <c r="AA17" s="23" t="s">
        <v>24</v>
      </c>
      <c r="AB17" s="23" t="s">
        <v>23</v>
      </c>
      <c r="AC17" s="23" t="s">
        <v>24</v>
      </c>
      <c r="AD17" s="5"/>
      <c r="AE17" s="5"/>
      <c r="AF17" s="5"/>
      <c r="AG17" s="5"/>
      <c r="AH17" s="5"/>
      <c r="AI17" s="29" t="n">
        <v>1</v>
      </c>
      <c r="AJ17" s="29" t="n">
        <v>2</v>
      </c>
      <c r="AK17" s="29" t="n">
        <v>3</v>
      </c>
      <c r="AL17" s="29" t="n">
        <v>4</v>
      </c>
      <c r="AM17" s="29" t="n">
        <v>5</v>
      </c>
      <c r="AN17" s="5"/>
      <c r="AO17" s="5"/>
      <c r="AP17" s="23" t="s">
        <v>23</v>
      </c>
      <c r="AQ17" s="23" t="s">
        <v>24</v>
      </c>
      <c r="AR17" s="23" t="s">
        <v>23</v>
      </c>
      <c r="AS17" s="23" t="s">
        <v>24</v>
      </c>
      <c r="AT17" s="23" t="s">
        <v>23</v>
      </c>
      <c r="AU17" s="23" t="s">
        <v>24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V17" s="5"/>
    </row>
    <row r="18" customFormat="false" ht="24.7" hidden="false" customHeight="true" outlineLevel="0" collapsed="false">
      <c r="A18" s="30" t="s">
        <v>25</v>
      </c>
      <c r="B18" s="21" t="str">
        <f aca="false">IF(B12="","",B12)</f>
        <v/>
      </c>
      <c r="C18" s="21" t="str">
        <f aca="false">IF(B14="","",B14)</f>
        <v/>
      </c>
      <c r="D18" s="30"/>
      <c r="E18" s="31"/>
      <c r="F18" s="31"/>
      <c r="G18" s="8"/>
      <c r="H18" s="32"/>
      <c r="I18" s="31"/>
      <c r="J18" s="8" t="str">
        <f aca="false">IF($U18="FG",0,IF($U18="FD",2,IF($S18="F",IF(COUNTIF($D18:$H18,"&lt;0")=$M$5,IF(AND($B18&lt;&gt;"",$C18&lt;&gt;""),1,0),2),"")))</f>
        <v/>
      </c>
      <c r="K18" s="33"/>
      <c r="L18" s="8" t="str">
        <f aca="false">IF($U18="FG",2,IF($U18="FD",0,IF($S18="F",IF(COUNTIF($D18:$H18,"&lt;0")=$M$5,2,1),"")))</f>
        <v/>
      </c>
      <c r="M18" s="5"/>
      <c r="N18" s="5"/>
      <c r="O18" s="5"/>
      <c r="P18" s="5"/>
      <c r="Q18" s="34"/>
      <c r="R18" s="34" t="n">
        <f aca="false">IF(T18="=",1,0)</f>
        <v>0</v>
      </c>
      <c r="S18" s="28" t="str">
        <f aca="false">IF(OR(B18="",C18=""),"",IF(OR(COUNTIF(D18:H18,"&gt;=0")=$M$5,COUNTIF(D18:H18,"&lt;0")=$M$5,U18="FD",U18="FG"),"F",IF(AND(ISNA(MATCH("wo",D18:H18,0)),ISNA(MATCH("wo-",D18:H18,0))),"","F")))</f>
        <v/>
      </c>
      <c r="T18" s="35" t="str">
        <f aca="false">IF(OR(B18="",C18=""),"",IF(J21=L21,"=",""))</f>
        <v/>
      </c>
      <c r="U18" s="28" t="str">
        <f aca="false">IF(ISERROR(MATCH("wo",D18:H18,0)),IF(ISERROR(MATCH("-wo",D18:H18,0)),"","FD"),"FG")</f>
        <v/>
      </c>
      <c r="V18" s="5"/>
      <c r="W18" s="36" t="s">
        <v>26</v>
      </c>
      <c r="X18" s="23" t="str">
        <f aca="false">IF($T18="=",IF($D18="",0,IF($D18&lt;0,ABS($D18),IF($D18&lt;10,11,$D18+2)))+IF($E18="",0,IF($E18&lt;0,ABS($E18),IF($E18&lt;10,11,$E18+2)))+IF($F18="",0,IF($F18&lt;0,ABS($F18),IF($F18&lt;10,11,$F18+2)))+IF($G18="",0,IF($G18&lt;0,ABS($G18),IF($G18&lt;10,11,$G18+2)))+IF($H18="",0,IF($H18&lt;0,ABS($H18),IF($H18&lt;10,11,$H18+2))),"")</f>
        <v/>
      </c>
      <c r="Y18" s="23" t="str">
        <f aca="false">IF($T18="=",IF($D18="",0,IF($D18&lt;0,IF(ABS($D18)&lt;10,11,ABS($D18)+2),ABS($D18)))+IF($E18="",0,IF($E18&lt;0,IF(ABS($E18)&lt;10,11,ABS($E18)+2),ABS($E18)))+IF($F18="",0,IF($F18&lt;0,IF(ABS($F18)&lt;10,11,ABS($F18)+2),ABS($F18)))+IF($G18="",0,IF($G18&lt;0,IF(ABS($G18)&lt;10,11,ABS($G18)+2),ABS($G18)))+IF($H18="",0,IF($H18&lt;0,IF(ABS($H18)&lt;10,11,ABS($H18)+2),ABS($H18))),"")</f>
        <v/>
      </c>
      <c r="Z18" s="37"/>
      <c r="AA18" s="37"/>
      <c r="AB18" s="23" t="str">
        <f aca="false">IF($T18="=",Y18,"")</f>
        <v/>
      </c>
      <c r="AC18" s="23" t="str">
        <f aca="false">IF($T18="=",X18,"")</f>
        <v/>
      </c>
      <c r="AD18" s="5"/>
      <c r="AE18" s="5"/>
      <c r="AF18" s="5"/>
      <c r="AG18" s="5"/>
      <c r="AH18" s="5"/>
      <c r="AI18" s="38" t="n">
        <f aca="false">D18</f>
        <v>0</v>
      </c>
      <c r="AJ18" s="38" t="n">
        <f aca="false">E18</f>
        <v>0</v>
      </c>
      <c r="AK18" s="38" t="n">
        <f aca="false">F18</f>
        <v>0</v>
      </c>
      <c r="AL18" s="38" t="n">
        <f aca="false">G18</f>
        <v>0</v>
      </c>
      <c r="AM18" s="38" t="n">
        <f aca="false">H18</f>
        <v>0</v>
      </c>
      <c r="AN18" s="5"/>
      <c r="AO18" s="36" t="s">
        <v>26</v>
      </c>
      <c r="AP18" s="23" t="n">
        <f aca="false">IF(T18="=",COUNTIF(D18:H18,"&gt;=0"),0)</f>
        <v>0</v>
      </c>
      <c r="AQ18" s="23" t="n">
        <f aca="false">IF(T18="=",COUNTIF(D18:H18,"&lt;0"),0)</f>
        <v>0</v>
      </c>
      <c r="AR18" s="37"/>
      <c r="AS18" s="37"/>
      <c r="AT18" s="23" t="str">
        <f aca="false">IF(T18="=",AQ18,"")</f>
        <v/>
      </c>
      <c r="AU18" s="23" t="str">
        <f aca="false">IF(T18="=",AP18,"")</f>
        <v/>
      </c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V18" s="5"/>
    </row>
    <row r="19" customFormat="false" ht="24.7" hidden="false" customHeight="true" outlineLevel="0" collapsed="false">
      <c r="A19" s="30" t="s">
        <v>27</v>
      </c>
      <c r="B19" s="21" t="str">
        <f aca="false">IF(B13="","",B13)</f>
        <v/>
      </c>
      <c r="C19" s="21" t="str">
        <f aca="false">IF(B14="","",B14)</f>
        <v/>
      </c>
      <c r="D19" s="30"/>
      <c r="E19" s="31"/>
      <c r="F19" s="31"/>
      <c r="G19" s="8"/>
      <c r="H19" s="32"/>
      <c r="I19" s="31"/>
      <c r="J19" s="33"/>
      <c r="K19" s="8" t="str">
        <f aca="false">IF($U19="FG",0,IF($U19="FD",2,IF($S19="F",IF(COUNTIF($D19:$H19,"&lt;0")=$M$5,IF(AND($B19&lt;&gt;"",$C19&lt;&gt;""),1,0),2),"")))</f>
        <v/>
      </c>
      <c r="L19" s="8" t="str">
        <f aca="false">IF($U19="FG",2,IF($U19="FD",0,IF($S19="F",IF(COUNTIF($D19:$H19,"&lt;0")=$M$5,2,1),"")))</f>
        <v/>
      </c>
      <c r="M19" s="5"/>
      <c r="N19" s="5"/>
      <c r="O19" s="5"/>
      <c r="P19" s="5"/>
      <c r="Q19" s="34"/>
      <c r="R19" s="34" t="n">
        <f aca="false">IF(T19="=",1,0)</f>
        <v>0</v>
      </c>
      <c r="S19" s="28" t="str">
        <f aca="false">IF(OR(B19="",C19=""),"",IF(OR(COUNTIF(D19:H19,"&gt;=0")=$M$5,COUNTIF(D19:H19,"&lt;0")=$M$5,U19="FD",U19="FG"),"F",IF(AND(ISNA(MATCH("wo",D19:H19,0)),ISNA(MATCH("wo-",D19:H19,0))),"","F")))</f>
        <v/>
      </c>
      <c r="T19" s="35" t="str">
        <f aca="false">IF(OR(B19="",C19=""),"",IF(K21=L21,"=",""))</f>
        <v/>
      </c>
      <c r="U19" s="28" t="str">
        <f aca="false">IF(ISERROR(MATCH("wo",D19:H19,0)),IF(ISERROR(MATCH("-wo",D19:H19,0)),"","FD"),"FG")</f>
        <v/>
      </c>
      <c r="V19" s="5"/>
      <c r="W19" s="36" t="s">
        <v>28</v>
      </c>
      <c r="X19" s="37"/>
      <c r="Y19" s="37"/>
      <c r="Z19" s="23" t="str">
        <f aca="false">IF($T19="=",IF($D19="",0,IF($D19&lt;0,ABS($D19),IF($D19&lt;10,11,$D19+2)))+IF($E19="",0,IF($E19&lt;0,ABS($E19),IF($E19&lt;10,11,$E19+2)))+IF($F19="",0,IF($F19&lt;0,ABS($F19),IF($F19&lt;10,11,$F19+2)))+IF($G19="",0,IF($G19&lt;0,ABS($G19),IF($G19&lt;10,11,$G19+2)))+IF($H19="",0,IF($H19&lt;0,ABS($H19),IF($H19&lt;10,11,$H19+2))),"")</f>
        <v/>
      </c>
      <c r="AA19" s="23" t="str">
        <f aca="false">IF($T19="=",IF($D19="",0,IF($D19&lt;0,IF(ABS($D19)&lt;10,11,ABS($D19)+2),ABS($D19)))+IF($E19="",0,IF($E19&lt;0,IF(ABS($E19)&lt;10,11,ABS($E19)+2),ABS($E19)))+IF($F19="",0,IF($F19&lt;0,IF(ABS($F19)&lt;10,11,ABS($F19)+2),ABS($F19)))+IF($G19="",0,IF($G19&lt;0,IF(ABS($G19)&lt;10,11,ABS($G19)+2),ABS($G19)))+IF($H19="",0,IF($H19&lt;0,IF(ABS($H19)&lt;10,11,ABS($H19)+2),ABS($H19))),"")</f>
        <v/>
      </c>
      <c r="AB19" s="23" t="str">
        <f aca="false">IF($T19="=",AA19,"")</f>
        <v/>
      </c>
      <c r="AC19" s="23" t="str">
        <f aca="false">IF($T19="=",Z19,"")</f>
        <v/>
      </c>
      <c r="AD19" s="5"/>
      <c r="AE19" s="5"/>
      <c r="AF19" s="5"/>
      <c r="AG19" s="5"/>
      <c r="AH19" s="5"/>
      <c r="AI19" s="38" t="n">
        <f aca="false">D19</f>
        <v>0</v>
      </c>
      <c r="AJ19" s="38" t="n">
        <f aca="false">E19</f>
        <v>0</v>
      </c>
      <c r="AK19" s="38" t="n">
        <f aca="false">F19</f>
        <v>0</v>
      </c>
      <c r="AL19" s="38" t="n">
        <f aca="false">G19</f>
        <v>0</v>
      </c>
      <c r="AM19" s="38" t="n">
        <f aca="false">H19</f>
        <v>0</v>
      </c>
      <c r="AN19" s="5"/>
      <c r="AO19" s="36" t="s">
        <v>28</v>
      </c>
      <c r="AP19" s="37"/>
      <c r="AQ19" s="37"/>
      <c r="AR19" s="23" t="str">
        <f aca="false">IF(T19="=",COUNTIF(D19:H19,"&gt;=0"),"")</f>
        <v/>
      </c>
      <c r="AS19" s="23" t="str">
        <f aca="false">IF(T19="=",COUNTIF(D19:H19,"&lt;0"),"")</f>
        <v/>
      </c>
      <c r="AT19" s="23" t="str">
        <f aca="false">IF(T19="=",AS19,"")</f>
        <v/>
      </c>
      <c r="AU19" s="23" t="str">
        <f aca="false">IF(T19="=",AR19,"")</f>
        <v/>
      </c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V19" s="5"/>
    </row>
    <row r="20" customFormat="false" ht="24.7" hidden="false" customHeight="true" outlineLevel="0" collapsed="false">
      <c r="A20" s="30" t="s">
        <v>29</v>
      </c>
      <c r="B20" s="21" t="str">
        <f aca="false">IF(B12="","",B12)</f>
        <v/>
      </c>
      <c r="C20" s="21" t="str">
        <f aca="false">IF(B13="","",B13)</f>
        <v/>
      </c>
      <c r="D20" s="30"/>
      <c r="E20" s="31"/>
      <c r="F20" s="31"/>
      <c r="G20" s="8"/>
      <c r="H20" s="32"/>
      <c r="I20" s="31"/>
      <c r="J20" s="8" t="str">
        <f aca="false">IF($U20="FG",0,IF($U20="FD",2,IF($S20="F",IF(COUNTIF($D20:$H20,"&lt;0")=$M$5,IF(AND($B20&lt;&gt;"",$C20&lt;&gt;""),1,0),2),"")))</f>
        <v/>
      </c>
      <c r="K20" s="8" t="str">
        <f aca="false">IF($U20="FG",2,IF($U20="FD",0,IF($S20="F",IF(COUNTIF($D20:$H20,"&lt;0")=$M$5,2,1),"")))</f>
        <v/>
      </c>
      <c r="L20" s="33"/>
      <c r="M20" s="5"/>
      <c r="N20" s="5"/>
      <c r="O20" s="5"/>
      <c r="P20" s="5"/>
      <c r="Q20" s="34"/>
      <c r="R20" s="34" t="n">
        <f aca="false">IF(T20="=",1,0)</f>
        <v>0</v>
      </c>
      <c r="S20" s="28" t="str">
        <f aca="false">IF(OR(B20="",C20=""),"",IF(OR(COUNTIF(D20:H20,"&gt;=0")=$M$5,COUNTIF(D20:H20,"&lt;0")=$M$5,U20="FD",U20="FG"),"F",IF(AND(ISNA(MATCH("wo",D20:H20,0)),ISNA(MATCH("wo-",D20:H20,0))),"","F")))</f>
        <v/>
      </c>
      <c r="T20" s="35" t="str">
        <f aca="false">IF(OR(B20="",C20=""),"",IF(J21=K21,"=",""))</f>
        <v/>
      </c>
      <c r="U20" s="28" t="str">
        <f aca="false">IF(ISERROR(MATCH("wo",D20:H20,0)),IF(ISERROR(MATCH("-wo",D20:H20,0)),"","FD"),"FG")</f>
        <v/>
      </c>
      <c r="V20" s="5"/>
      <c r="W20" s="36" t="s">
        <v>30</v>
      </c>
      <c r="X20" s="23" t="str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/>
      </c>
      <c r="Y20" s="23" t="str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/>
      </c>
      <c r="Z20" s="23" t="str">
        <f aca="false">IF($T20="=",Y20,"")</f>
        <v/>
      </c>
      <c r="AA20" s="23" t="str">
        <f aca="false">IF($T20="=",X20,"")</f>
        <v/>
      </c>
      <c r="AB20" s="37"/>
      <c r="AC20" s="37"/>
      <c r="AD20" s="5"/>
      <c r="AE20" s="5"/>
      <c r="AF20" s="5"/>
      <c r="AG20" s="5"/>
      <c r="AH20" s="5"/>
      <c r="AI20" s="38" t="n">
        <f aca="false">D20</f>
        <v>0</v>
      </c>
      <c r="AJ20" s="38" t="n">
        <f aca="false">E20</f>
        <v>0</v>
      </c>
      <c r="AK20" s="38" t="n">
        <f aca="false">F20</f>
        <v>0</v>
      </c>
      <c r="AL20" s="38" t="n">
        <f aca="false">G20</f>
        <v>0</v>
      </c>
      <c r="AM20" s="38" t="n">
        <f aca="false">H20</f>
        <v>0</v>
      </c>
      <c r="AN20" s="5"/>
      <c r="AO20" s="36" t="s">
        <v>30</v>
      </c>
      <c r="AP20" s="23" t="str">
        <f aca="false">IF(T20="=",COUNTIF(D20:H20,"&gt;=0"),"")</f>
        <v/>
      </c>
      <c r="AQ20" s="23" t="str">
        <f aca="false">IF(T20="=",COUNTIF(D20:H20,"&lt;0"),"")</f>
        <v/>
      </c>
      <c r="AR20" s="23" t="str">
        <f aca="false">IF(T20="=",AQ20,"")</f>
        <v/>
      </c>
      <c r="AS20" s="23" t="str">
        <f aca="false">IF(T20="=",AP20,"")</f>
        <v/>
      </c>
      <c r="AT20" s="37"/>
      <c r="AU20" s="37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V20" s="5"/>
    </row>
    <row r="21" customFormat="false" ht="20.1" hidden="false" customHeight="true" outlineLevel="0" collapsed="false">
      <c r="A21" s="5"/>
      <c r="B21" s="5"/>
      <c r="C21" s="5"/>
      <c r="D21" s="39" t="s">
        <v>31</v>
      </c>
      <c r="E21" s="39"/>
      <c r="F21" s="39"/>
      <c r="G21" s="39"/>
      <c r="H21" s="39"/>
      <c r="I21" s="40"/>
      <c r="J21" s="41" t="n">
        <f aca="false">SUM(J18:J20)</f>
        <v>0</v>
      </c>
      <c r="K21" s="41" t="n">
        <f aca="false">SUM(K18:K20)</f>
        <v>0</v>
      </c>
      <c r="L21" s="41" t="n">
        <f aca="false">SUM(L18:L20)</f>
        <v>0</v>
      </c>
      <c r="M21" s="5"/>
      <c r="N21" s="5"/>
      <c r="O21" s="5"/>
      <c r="P21" s="5"/>
      <c r="Q21" s="34"/>
      <c r="R21" s="34"/>
      <c r="S21" s="42" t="n">
        <f aca="false">COUNTIF(S18:S20,"F")</f>
        <v>0</v>
      </c>
      <c r="T21" s="42" t="n">
        <f aca="false">SUM(R18:R20)</f>
        <v>0</v>
      </c>
      <c r="U21" s="5"/>
      <c r="V21" s="5"/>
      <c r="W21" s="5"/>
      <c r="X21" s="23" t="n">
        <f aca="false">SUM(X19:X20)</f>
        <v>0</v>
      </c>
      <c r="Y21" s="23" t="n">
        <f aca="false">SUM(Y19:Y20)</f>
        <v>0</v>
      </c>
      <c r="Z21" s="23" t="n">
        <f aca="false">SUM(Z19:Z20)</f>
        <v>0</v>
      </c>
      <c r="AA21" s="23" t="n">
        <f aca="false">SUM(AA19:AA20)</f>
        <v>0</v>
      </c>
      <c r="AB21" s="23" t="n">
        <f aca="false">SUM(AB19:AB20)</f>
        <v>0</v>
      </c>
      <c r="AC21" s="23" t="n">
        <f aca="false">SUM(AC19:AC20)</f>
        <v>0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23" t="n">
        <f aca="false">SUM(AP19:AP20)</f>
        <v>0</v>
      </c>
      <c r="AQ21" s="23" t="n">
        <f aca="false">SUM(AQ19:AQ20)</f>
        <v>0</v>
      </c>
      <c r="AR21" s="23" t="n">
        <f aca="false">SUM(AR19:AR20)</f>
        <v>0</v>
      </c>
      <c r="AS21" s="23" t="n">
        <f aca="false">SUM(AS19:AS20)</f>
        <v>0</v>
      </c>
      <c r="AT21" s="23" t="n">
        <f aca="false">SUM(AT19:AT20)</f>
        <v>0</v>
      </c>
      <c r="AU21" s="23" t="n">
        <f aca="false">SUM(AU19:AU20)</f>
        <v>0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V21" s="5"/>
    </row>
    <row r="22" customFormat="false" ht="20.1" hidden="false" customHeight="true" outlineLevel="0" collapsed="false">
      <c r="A22" s="5"/>
      <c r="B22" s="16" t="s">
        <v>32</v>
      </c>
      <c r="C22" s="5"/>
      <c r="D22" s="43" t="s">
        <v>33</v>
      </c>
      <c r="E22" s="43"/>
      <c r="F22" s="43"/>
      <c r="G22" s="43"/>
      <c r="H22" s="43"/>
      <c r="I22" s="20"/>
      <c r="J22" s="8" t="str">
        <f aca="false">IF($AF$25&lt;&gt;"ok","",$AI26)</f>
        <v/>
      </c>
      <c r="K22" s="8" t="str">
        <f aca="false">IF($AF$25&lt;&gt;"ok","",$AI27)</f>
        <v/>
      </c>
      <c r="L22" s="8" t="str">
        <f aca="false">IF($AF$25&lt;&gt;"ok","",$AI28)</f>
        <v/>
      </c>
      <c r="M22" s="5"/>
      <c r="N22" s="44"/>
      <c r="O22" s="5"/>
      <c r="P22" s="5"/>
      <c r="Q22" s="14"/>
      <c r="R22" s="14"/>
      <c r="S22" s="5"/>
      <c r="T22" s="5"/>
      <c r="U22" s="5"/>
      <c r="V22" s="5"/>
      <c r="W22" s="5"/>
      <c r="X22" s="45" t="str">
        <f aca="false">IF((X21+Y21)&lt;&gt;0,X21/Y21,"")</f>
        <v/>
      </c>
      <c r="Y22" s="45" t="str">
        <f aca="false">IF((Y21+Z21)&lt;&gt;0,Y21/Z21,"")</f>
        <v/>
      </c>
      <c r="Z22" s="45" t="str">
        <f aca="false">IF((Z21+AA21)&lt;&gt;0,Z21/AA21,"")</f>
        <v/>
      </c>
      <c r="AA22" s="45" t="str">
        <f aca="false">IF((AA21+AB21)&lt;&gt;0,AA21/AB21,"")</f>
        <v/>
      </c>
      <c r="AB22" s="45" t="str">
        <f aca="false">IF((AB21+AC21)&lt;&gt;0,AB21/AC21,"")</f>
        <v/>
      </c>
      <c r="AC22" s="4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46" t="str">
        <f aca="false">IF((AP21+AQ21)&lt;&gt;0,IF(AQ21=0,AP21,AP21/AQ21),"")</f>
        <v/>
      </c>
      <c r="AQ22" s="46"/>
      <c r="AR22" s="46" t="str">
        <f aca="false">IF((AR21+AS21)&lt;&gt;0,IF(AS21=0,AR21,AR21/AS21),"")</f>
        <v/>
      </c>
      <c r="AS22" s="46" t="str">
        <f aca="false">IF((AS21+AT21)&lt;&gt;0,IF(AT21=0,AS21,AS21/AT21),"")</f>
        <v/>
      </c>
      <c r="AT22" s="46" t="str">
        <f aca="false">IF((AT21+AU21)&lt;&gt;0,IF(AU21=0,AT21,AT21/AU21),"")</f>
        <v/>
      </c>
      <c r="AU22" s="46" t="str">
        <f aca="false">IF((AU21+AV21)&lt;&gt;0,IF(AV21=0,AU21,AU21/AV21),"")</f>
        <v/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V22" s="5"/>
    </row>
    <row r="23" customFormat="false" ht="20.1" hidden="false" customHeight="true" outlineLevel="0" collapsed="false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47" t="n">
        <f aca="false">3-COUNTIF(B12:B14,"=0")-COUNTIF(B12:B14,"")</f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48"/>
      <c r="AQ23" s="48"/>
      <c r="AR23" s="48"/>
      <c r="AS23" s="48"/>
      <c r="AT23" s="48"/>
      <c r="AU23" s="48"/>
      <c r="AV23" s="5"/>
      <c r="AW23" s="5"/>
      <c r="AX23" s="49"/>
      <c r="AY23" s="49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V23" s="5"/>
    </row>
    <row r="24" customFormat="false" ht="20.1" hidden="false" customHeight="tru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0" t="s">
        <v>34</v>
      </c>
      <c r="Y24" s="50"/>
      <c r="Z24" s="50"/>
      <c r="AA24" s="50"/>
      <c r="AB24" s="51" t="s">
        <v>35</v>
      </c>
      <c r="AC24" s="51"/>
      <c r="AD24" s="51"/>
      <c r="AE24" s="51"/>
      <c r="AF24" s="47" t="n">
        <f aca="false">IF(AF23=4,6,IF(AF23=3,3,IF(AF23=2,1,0)))</f>
        <v>0</v>
      </c>
      <c r="AG24" s="52" t="s">
        <v>36</v>
      </c>
      <c r="AH24" s="52"/>
      <c r="AI24" s="52"/>
      <c r="AJ24" s="5"/>
      <c r="AK24" s="5"/>
      <c r="AL24" s="5"/>
      <c r="AM24" s="5"/>
      <c r="AN24" s="5"/>
      <c r="AO24" s="5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V24" s="5"/>
    </row>
    <row r="25" customFormat="false" ht="29.15" hidden="false" customHeight="true" outlineLevel="0" collapsed="false">
      <c r="A25" s="5"/>
      <c r="B25" s="26" t="s">
        <v>37</v>
      </c>
      <c r="C25" s="53"/>
      <c r="D25" s="54" t="str">
        <f aca="false">IF($S$21=$P$14,IF($T$21=0,"","Coef"&amp;CHAR(10)&amp;"Manches"),"")</f>
        <v/>
      </c>
      <c r="E25" s="54"/>
      <c r="F25" s="54"/>
      <c r="G25" s="54" t="str">
        <f aca="false">IF($S$21=$P$14,IF($T$21=0,"","Coef"&amp;CHAR(10)&amp;"Points"),"")</f>
        <v/>
      </c>
      <c r="H25" s="54"/>
      <c r="I25" s="54"/>
      <c r="J25" s="54" t="str">
        <f aca="false">IF($S$21=$P$14,IF($T$21=0,"","Joueur"),"")</f>
        <v/>
      </c>
      <c r="K25" s="54"/>
      <c r="L25" s="54"/>
      <c r="M25" s="5"/>
      <c r="N25" s="5"/>
      <c r="O25" s="5"/>
      <c r="P25" s="5"/>
      <c r="Q25" s="5"/>
      <c r="R25" s="5"/>
      <c r="S25" s="55"/>
      <c r="T25" s="5"/>
      <c r="U25" s="5"/>
      <c r="V25" s="5"/>
      <c r="W25" s="5"/>
      <c r="X25" s="50"/>
      <c r="Y25" s="50"/>
      <c r="Z25" s="50"/>
      <c r="AA25" s="50"/>
      <c r="AB25" s="51"/>
      <c r="AC25" s="51"/>
      <c r="AD25" s="51"/>
      <c r="AE25" s="51"/>
      <c r="AF25" s="47" t="str">
        <f aca="false">IF(AND(COUNTIF(S18:S20,"F")=AF24,AF24&gt;0),"ok","")</f>
        <v/>
      </c>
      <c r="AG25" s="52"/>
      <c r="AH25" s="52"/>
      <c r="AI25" s="52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V25" s="5"/>
    </row>
    <row r="26" customFormat="false" ht="19.9" hidden="false" customHeight="true" outlineLevel="0" collapsed="false">
      <c r="A26" s="56" t="s">
        <v>38</v>
      </c>
      <c r="B26" s="21" t="e">
        <f aca="false">INDEX($AJ$26:$AJ$28,MATCH(1,$AI$26:$AI$28,0))</f>
        <v>#N/A</v>
      </c>
      <c r="C26" s="57" t="str">
        <f aca="false">_xlfn.IFNA(INDEX($AO$26:$AO$28,MATCH(1,$AI$26:$AI$28,0)),"")</f>
        <v/>
      </c>
      <c r="D26" s="58" t="str">
        <f aca="false">IF($S$21=$P$14,IF(T21=0,"",AB26),"")</f>
        <v/>
      </c>
      <c r="E26" s="58"/>
      <c r="F26" s="58"/>
      <c r="G26" s="59" t="str">
        <f aca="false">IF($S$21=$P$14,IF(T21=0,"",X26),"")</f>
        <v/>
      </c>
      <c r="H26" s="59"/>
      <c r="I26" s="59"/>
      <c r="J26" s="54" t="str">
        <f aca="false">IF($S$21=$P$14,IF($T$21=0,"","1"),"")</f>
        <v/>
      </c>
      <c r="K26" s="54"/>
      <c r="L26" s="54"/>
      <c r="M26" s="5"/>
      <c r="N26" s="5"/>
      <c r="O26" s="5"/>
      <c r="P26" s="5"/>
      <c r="Q26" s="5"/>
      <c r="R26" s="5"/>
      <c r="S26" s="60"/>
      <c r="T26" s="5"/>
      <c r="U26" s="5"/>
      <c r="V26" s="5"/>
      <c r="W26" s="5"/>
      <c r="X26" s="61" t="n">
        <f aca="false">IF(X22&lt;&gt;"",X22,0)</f>
        <v>0</v>
      </c>
      <c r="Y26" s="61"/>
      <c r="Z26" s="61" t="n">
        <f aca="false">IF(X26&lt;&gt;"",RANK(X26,$X$26:$X$28,0),"")</f>
        <v>1</v>
      </c>
      <c r="AA26" s="61"/>
      <c r="AB26" s="61" t="n">
        <f aca="false">IF(AP22&lt;&gt;"",AP22,0)</f>
        <v>0</v>
      </c>
      <c r="AC26" s="61"/>
      <c r="AD26" s="61" t="n">
        <f aca="false">IF(AB26&lt;&gt;"",RANK(AB26,$AB$26:$AB$28,0),"")</f>
        <v>1</v>
      </c>
      <c r="AE26" s="61"/>
      <c r="AF26" s="62" t="s">
        <v>14</v>
      </c>
      <c r="AG26" s="62" t="n">
        <f aca="false">$J$21+($AB$26/10)+($X$26/100)</f>
        <v>0</v>
      </c>
      <c r="AH26" s="62"/>
      <c r="AI26" s="62" t="str">
        <f aca="false">IF(AG26&lt;&gt;0,RANK(AG26,$AG$26:$AG$28,0),"")</f>
        <v/>
      </c>
      <c r="AJ26" s="23" t="n">
        <f aca="false">B12</f>
        <v>0</v>
      </c>
      <c r="AK26" s="23"/>
      <c r="AL26" s="23"/>
      <c r="AM26" s="23"/>
      <c r="AN26" s="23"/>
      <c r="AO26" s="62" t="n">
        <f aca="false">A12</f>
        <v>1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V26" s="5"/>
    </row>
    <row r="27" customFormat="false" ht="19.9" hidden="false" customHeight="true" outlineLevel="0" collapsed="false">
      <c r="A27" s="56" t="s">
        <v>39</v>
      </c>
      <c r="B27" s="21" t="e">
        <f aca="false">INDEX($AJ$26:$AJ$28,MATCH(2,$AI$26:$AI$28,0))</f>
        <v>#N/A</v>
      </c>
      <c r="C27" s="57" t="str">
        <f aca="false">_xlfn.IFNA(INDEX($AO$26:$AO$28,MATCH(2,$AI$26:$AI$28,0)),"")</f>
        <v/>
      </c>
      <c r="D27" s="59" t="str">
        <f aca="false">IF($S$21=$P$14,IF(T21=0,"",AB27),"")</f>
        <v/>
      </c>
      <c r="E27" s="59"/>
      <c r="F27" s="59"/>
      <c r="G27" s="59" t="str">
        <f aca="false">IF($S$21=$P$14,IF(T21=0,"",X27),"")</f>
        <v/>
      </c>
      <c r="H27" s="59"/>
      <c r="I27" s="59"/>
      <c r="J27" s="54" t="str">
        <f aca="false">IF($S$21=$P$14,IF($T$21=0,"","2"),"")</f>
        <v/>
      </c>
      <c r="K27" s="54"/>
      <c r="L27" s="54"/>
      <c r="M27" s="5"/>
      <c r="N27" s="5"/>
      <c r="O27" s="5"/>
      <c r="P27" s="5"/>
      <c r="Q27" s="5"/>
      <c r="R27" s="5"/>
      <c r="S27" s="60"/>
      <c r="T27" s="5"/>
      <c r="U27" s="5"/>
      <c r="V27" s="5"/>
      <c r="W27" s="5"/>
      <c r="X27" s="61" t="n">
        <f aca="false">IF(Z22&lt;&gt;"",Z22,0)</f>
        <v>0</v>
      </c>
      <c r="Y27" s="61"/>
      <c r="Z27" s="61" t="n">
        <f aca="false">IF(X27&lt;&gt;"",RANK(X27,$X$26:$X$28,0),"")</f>
        <v>1</v>
      </c>
      <c r="AA27" s="61"/>
      <c r="AB27" s="61" t="n">
        <f aca="false">IF(AR22&lt;&gt;"",AR22,0)</f>
        <v>0</v>
      </c>
      <c r="AC27" s="61"/>
      <c r="AD27" s="61" t="n">
        <f aca="false">IF(AB27&lt;&gt;"",RANK(AB27,$AB$26:$AB$28,0),"")</f>
        <v>1</v>
      </c>
      <c r="AE27" s="61"/>
      <c r="AF27" s="62" t="s">
        <v>15</v>
      </c>
      <c r="AG27" s="62" t="n">
        <f aca="false">$K$21+($AB$27/10)+($X$27/100)</f>
        <v>0</v>
      </c>
      <c r="AH27" s="62"/>
      <c r="AI27" s="62" t="str">
        <f aca="false">IF(AG27&lt;&gt;0,RANK(AG27,$AG$26:$AG$28,0),"")</f>
        <v/>
      </c>
      <c r="AJ27" s="23" t="n">
        <f aca="false">B13</f>
        <v>0</v>
      </c>
      <c r="AK27" s="23"/>
      <c r="AL27" s="23"/>
      <c r="AM27" s="23"/>
      <c r="AN27" s="23"/>
      <c r="AO27" s="62" t="n">
        <f aca="false">A13</f>
        <v>2</v>
      </c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V27" s="5"/>
    </row>
    <row r="28" customFormat="false" ht="19.9" hidden="false" customHeight="true" outlineLevel="0" collapsed="false">
      <c r="A28" s="56" t="s">
        <v>40</v>
      </c>
      <c r="B28" s="21" t="e">
        <f aca="false">INDEX($AJ$26:$AJ$28,MATCH(3,$AI$26:$AI$28,0))</f>
        <v>#N/A</v>
      </c>
      <c r="C28" s="57" t="str">
        <f aca="false">_xlfn.IFNA(INDEX($AO$26:$AO$28,MATCH(3,$AI$26:$AI$28,0)),"")</f>
        <v/>
      </c>
      <c r="D28" s="59" t="str">
        <f aca="false">IF($S$21=$P$14,IF(T21=0,"",AB28),"")</f>
        <v/>
      </c>
      <c r="E28" s="59"/>
      <c r="F28" s="59"/>
      <c r="G28" s="59" t="str">
        <f aca="false">IF($S$21=$P$14,IF(T21=0,"",X28),"")</f>
        <v/>
      </c>
      <c r="H28" s="59"/>
      <c r="I28" s="59"/>
      <c r="J28" s="54" t="str">
        <f aca="false">IF($S$21=$P$14,IF($T$21=0,"","3"),"")</f>
        <v/>
      </c>
      <c r="K28" s="54"/>
      <c r="L28" s="5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1" t="n">
        <f aca="false">IF(AB22&lt;&gt;"",AB22,0)</f>
        <v>0</v>
      </c>
      <c r="Y28" s="61"/>
      <c r="Z28" s="61" t="n">
        <f aca="false">IF(X28&lt;&gt;"",RANK(X28,$X$26:$X$28,0),"")</f>
        <v>1</v>
      </c>
      <c r="AA28" s="61"/>
      <c r="AB28" s="61" t="n">
        <f aca="false">IF(AT22&lt;&gt;"",AT22,0)</f>
        <v>0</v>
      </c>
      <c r="AC28" s="61"/>
      <c r="AD28" s="61" t="n">
        <f aca="false">IF(AB28&lt;&gt;"",RANK(AB28,$AB$26:$AB$28,0),"")</f>
        <v>1</v>
      </c>
      <c r="AE28" s="61"/>
      <c r="AF28" s="62" t="s">
        <v>16</v>
      </c>
      <c r="AG28" s="62" t="n">
        <f aca="false">$L$21+($AB$28/10)+($X$28/100)</f>
        <v>0</v>
      </c>
      <c r="AH28" s="62"/>
      <c r="AI28" s="62" t="str">
        <f aca="false">IF(AG28&lt;&gt;0,RANK(AG28,$AG$26:$AG$28,0),"")</f>
        <v/>
      </c>
      <c r="AJ28" s="23" t="n">
        <f aca="false">B14</f>
        <v>0</v>
      </c>
      <c r="AK28" s="23"/>
      <c r="AL28" s="23"/>
      <c r="AM28" s="23"/>
      <c r="AN28" s="23"/>
      <c r="AO28" s="62" t="n">
        <f aca="false">A14</f>
        <v>3</v>
      </c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V28" s="5"/>
    </row>
    <row r="29" customFormat="false" ht="19.9" hidden="false" customHeight="true" outlineLevel="0" collapsed="false">
      <c r="AO29" s="5"/>
      <c r="AP29" s="5"/>
    </row>
    <row r="30" customFormat="false" ht="20.1" hidden="false" customHeight="true" outlineLevel="0" collapsed="false"/>
    <row r="31" customFormat="false" ht="21.95" hidden="false" customHeight="true" outlineLevel="0" collapsed="false"/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</sheetData>
  <mergeCells count="75">
    <mergeCell ref="F5:L5"/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X16:Y16"/>
    <mergeCell ref="Z16:AA16"/>
    <mergeCell ref="AB16:AC16"/>
    <mergeCell ref="AI16:AM16"/>
    <mergeCell ref="AP16:AQ16"/>
    <mergeCell ref="AR16:AS16"/>
    <mergeCell ref="AT16:AU16"/>
    <mergeCell ref="B17:C17"/>
    <mergeCell ref="D17:H17"/>
    <mergeCell ref="D21:H21"/>
    <mergeCell ref="D22:H22"/>
    <mergeCell ref="X22:Y22"/>
    <mergeCell ref="Z22:AA22"/>
    <mergeCell ref="AB22:AC22"/>
    <mergeCell ref="AP22:AQ22"/>
    <mergeCell ref="AR22:AS22"/>
    <mergeCell ref="AT22:AU22"/>
    <mergeCell ref="AP23:AQ23"/>
    <mergeCell ref="AR23:AS23"/>
    <mergeCell ref="AT23:AU23"/>
    <mergeCell ref="AX23:AY23"/>
    <mergeCell ref="X24:AA25"/>
    <mergeCell ref="AB24:AE25"/>
    <mergeCell ref="AG24:AI25"/>
    <mergeCell ref="AP24:AQ24"/>
    <mergeCell ref="AR24:AS24"/>
    <mergeCell ref="AT24:AU24"/>
    <mergeCell ref="AV24:AW24"/>
    <mergeCell ref="AX24:AY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">
    <cfRule type="expression" priority="2" aboveAverage="0" equalAverage="0" bottom="0" percent="0" rank="0" text="" dxfId="0">
      <formula>IF(SUM(AP23:AX23)&lt;&gt;0,TRUE())</formula>
    </cfRule>
  </conditionalFormatting>
  <dataValidations count="1">
    <dataValidation allowBlank="true" errorStyle="stop" operator="equal" showDropDown="false" showErrorMessage="true" showInputMessage="false" sqref="M5" type="list">
      <formula1>Poule3!$P$12:$P$13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2025-02-22T09:33:45Z</dcterms:created>
  <dc:creator/>
  <dc:description/>
  <dc:language>fr-FR</dc:language>
  <cp:lastModifiedBy/>
  <dcterms:modified xsi:type="dcterms:W3CDTF">2025-02-24T08:47:58Z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