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Sommaire" sheetId="1" state="visible" r:id="rId3"/>
    <sheet name="Engagés" sheetId="2" state="visible" r:id="rId4"/>
    <sheet name="PouleA" sheetId="3" state="visible" r:id="rId5"/>
    <sheet name="PouleB" sheetId="4" state="visible" r:id="rId6"/>
    <sheet name="PouleC" sheetId="5" state="visible" r:id="rId7"/>
    <sheet name="PouleD" sheetId="6" state="visible" r:id="rId8"/>
    <sheet name="PouleE" sheetId="7" state="visible" r:id="rId9"/>
    <sheet name="PouleF" sheetId="8" state="visible" r:id="rId10"/>
    <sheet name="PouleG" sheetId="9" state="visible" r:id="rId11"/>
    <sheet name="PouleH" sheetId="10" state="visible" r:id="rId12"/>
    <sheet name="TED" sheetId="11" state="visible" r:id="rId13"/>
    <sheet name="Résultats" sheetId="12" state="visible" r:id="rId14"/>
    <sheet name="F_P_Vierges" sheetId="13" state="visible" r:id="rId15"/>
    <sheet name="F_PartA" sheetId="14" state="visible" r:id="rId16"/>
    <sheet name="F_PartB" sheetId="15" state="visible" r:id="rId17"/>
    <sheet name="F_PartC" sheetId="16" state="visible" r:id="rId18"/>
    <sheet name="F_PartD" sheetId="17" state="visible" r:id="rId19"/>
    <sheet name="F_PartE" sheetId="18" state="visible" r:id="rId20"/>
    <sheet name="F_PartG" sheetId="19" state="visible" r:id="rId21"/>
    <sheet name="F_PartH" sheetId="20" state="visible" r:id="rId22"/>
  </sheets>
  <definedNames>
    <definedName function="false" hidden="false" localSheetId="1" name="_xlnm.Print_Area" vbProcedure="false">Engagés!$A$1:$F$39</definedName>
    <definedName function="false" hidden="false" localSheetId="13" name="_xlnm.Print_Area" vbProcedure="false">F_PartA!$A$1:$R$58</definedName>
    <definedName function="false" hidden="false" localSheetId="2" name="_xlnm.Print_Area" vbProcedure="false">PouleA!$A$1:$M$28</definedName>
    <definedName function="false" hidden="false" localSheetId="3" name="_xlnm.Print_Area" vbProcedure="false">PouleB!$A$1:$M$28</definedName>
    <definedName function="false" hidden="false" localSheetId="4" name="_xlnm.Print_Area" vbProcedure="false">PouleC!$A$1:$M$28</definedName>
    <definedName function="false" hidden="false" localSheetId="5" name="_xlnm.Print_Area" vbProcedure="false">PouleD!$A$1:$M$28</definedName>
    <definedName function="false" hidden="false" localSheetId="6" name="_xlnm.Print_Area" vbProcedure="false">PouleE!$A$1:$M$28</definedName>
    <definedName function="false" hidden="false" localSheetId="7" name="_xlnm.Print_Area" vbProcedure="false">PouleF!$A$1:$M$28</definedName>
    <definedName function="false" hidden="false" localSheetId="8" name="_xlnm.Print_Area" vbProcedure="false">PouleG!$A$1:$M$28</definedName>
    <definedName function="false" hidden="false" localSheetId="9" name="_xlnm.Print_Area" vbProcedure="false">PouleH!$A$1:$M$28</definedName>
    <definedName function="false" hidden="false" localSheetId="10" name="_xlnm.Print_Area" vbProcedure="false">TED!$A$1:$AI$89</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<sst xmlns="http://schemas.openxmlformats.org/spreadsheetml/2006/main" count="1195" uniqueCount="217">
  <si>
    <t xml:space="preserve">Notice à lire pour utilisation du fichier </t>
  </si>
  <si>
    <t xml:space="preserve">Tout d'abord, merci de prendre en charge ce tour de CF.</t>
  </si>
  <si>
    <t xml:space="preserve">Pensez à tester ce fichier avant la compétition en vous créant une copie.</t>
  </si>
  <si>
    <t xml:space="preserve">Conseils d'utilisation :</t>
  </si>
  <si>
    <t xml:space="preserve">Pour utiliser le bouton "IMPRIMER", il faut activer les macros. Par contre, il ne fonctionne pas avec Open Office</t>
  </si>
  <si>
    <t xml:space="preserve">1 / Onglet " Engagés "</t>
  </si>
  <si>
    <t xml:space="preserve">=&gt; Imprimer un exemplaire pour faire le pointage des joueurs</t>
  </si>
  <si>
    <t xml:space="preserve">=&gt; Placer les joueurs en indiquant la poule (A, B…) colonne "Poule" et sa position (1, 2 …) colonne "Position"</t>
  </si>
  <si>
    <t xml:space="preserve">=&gt; Si un joueur est absent ou WO, renseigner la case "Absent / WO" en face de son nom.</t>
  </si>
  <si>
    <t xml:space="preserve">2 / Onglets " Poules "</t>
  </si>
  <si>
    <t xml:space="preserve">=&gt; Imprimer un exemplaire car les joueurs et accompagnateurs aiment voir les poules</t>
  </si>
  <si>
    <t xml:space="preserve">=&gt; Cases jaunes " Manches " : </t>
  </si>
  <si>
    <t xml:space="preserve">- à vous de compléter les scores. Pensez à mettre un " - " pour la victoire du joueur de droite 
- le cas d'un abandon en cours de partie est également géré en indiquant " wo" ou "-wo" sur le set correspondant
- sous Excel, devant le "-" penser à mettre un apostrophe (touche du "4")</t>
  </si>
  <si>
    <t xml:space="preserve">=&gt; Cases bleues " Classement de 1 à 4 " : </t>
  </si>
  <si>
    <t xml:space="preserve">- elles se remplissent automatiquement</t>
  </si>
  <si>
    <t xml:space="preserve">- si le mot "âge" apparait, le départage est impossible, à vous de mettre le classement en fonction de l'âge des joueurs</t>
  </si>
  <si>
    <t xml:space="preserve">=&gt; Cases oranges / rouges " Classement de poules " : </t>
  </si>
  <si>
    <t xml:space="preserve">3 / Onglet " Fiches de parties  "</t>
  </si>
  <si>
    <t xml:space="preserve">=&gt; Imprimer les fiches de parties des poules. Elles sont déjà remplies.</t>
  </si>
  <si>
    <t xml:space="preserve">4 / Onglets " TED "</t>
  </si>
  <si>
    <t xml:space="preserve">=&gt; Les cases grises se remplissent automatiquement</t>
  </si>
  <si>
    <t xml:space="preserve">=&gt; Vous n'avez que les cases bleues à remplir avec un " v " pour le joueur vainqueur et un " d " pour le joueur perdant</t>
  </si>
  <si>
    <t xml:space="preserve">5 / Onglet " Fiches de parties vierges "</t>
  </si>
  <si>
    <t xml:space="preserve">=&gt; Imprimer les fiches de parties dont vous avez besoin.</t>
  </si>
  <si>
    <t xml:space="preserve">6 / Onglet " Résultats "</t>
  </si>
  <si>
    <t xml:space="preserve">=&gt; Mise à jour automatique</t>
  </si>
  <si>
    <t xml:space="preserve">FEDERATION FRANCAISE</t>
  </si>
  <si>
    <t xml:space="preserve">DE TENNIS DE TABLE</t>
  </si>
  <si>
    <t xml:space="preserve">TYPE DE COMPETITION</t>
  </si>
  <si>
    <t xml:space="preserve">LIEU DE COMPETITION</t>
  </si>
  <si>
    <t xml:space="preserve">DATE</t>
  </si>
  <si>
    <r>
      <rPr>
        <sz val="11"/>
        <rFont val="Arial"/>
        <family val="2"/>
        <charset val="1"/>
      </rPr>
      <t xml:space="preserve">Le pointage des concurrents s'effectuera à</t>
    </r>
    <r>
      <rPr>
        <b val="true"/>
        <sz val="11"/>
        <rFont val="Arial"/>
        <family val="2"/>
        <charset val="1"/>
      </rPr>
      <t xml:space="preserve"> </t>
    </r>
  </si>
  <si>
    <t xml:space="preserve">09 h 00</t>
  </si>
  <si>
    <t xml:space="preserve">Le début des rencontres est prévu à</t>
  </si>
  <si>
    <t xml:space="preserve">09 h 30</t>
  </si>
  <si>
    <t xml:space="preserve">Les rencontres se joueront sans interruption.</t>
  </si>
  <si>
    <r>
      <rPr>
        <sz val="11"/>
        <rFont val="Arial"/>
        <family val="2"/>
        <charset val="1"/>
      </rPr>
      <t xml:space="preserve">Tout joueur se présentant une </t>
    </r>
    <r>
      <rPr>
        <b val="true"/>
        <sz val="11"/>
        <rFont val="Arial"/>
        <family val="2"/>
        <charset val="1"/>
      </rPr>
      <t xml:space="preserve">demi-heure</t>
    </r>
    <r>
      <rPr>
        <sz val="11"/>
        <rFont val="Arial"/>
        <family val="2"/>
        <charset val="1"/>
      </rPr>
      <t xml:space="preserve"> après l'appel sera déclaré forfait.</t>
    </r>
  </si>
  <si>
    <t xml:space="preserve">Nb de manches gagnantes →</t>
  </si>
  <si>
    <t xml:space="preserve">No</t>
  </si>
  <si>
    <t xml:space="preserve">Noms Prénoms</t>
  </si>
  <si>
    <t xml:space="preserve">Pts Lic.</t>
  </si>
  <si>
    <t xml:space="preserve">Association</t>
  </si>
  <si>
    <t xml:space="preserve">No dossard</t>
  </si>
  <si>
    <t xml:space="preserve">Licence</t>
  </si>
  <si>
    <t xml:space="preserve">Absent
/ WO</t>
  </si>
  <si>
    <t xml:space="preserve">Poule</t>
  </si>
  <si>
    <t xml:space="preserve">Position</t>
  </si>
  <si>
    <t xml:space="preserve">Joueurs
placés</t>
  </si>
  <si>
    <t xml:space="preserve">ABS</t>
  </si>
  <si>
    <t xml:space="preserve">WO</t>
  </si>
  <si>
    <t xml:space="preserve">A</t>
  </si>
  <si>
    <t xml:space="preserve">B</t>
  </si>
  <si>
    <t xml:space="preserve">C</t>
  </si>
  <si>
    <t xml:space="preserve">D</t>
  </si>
  <si>
    <t xml:space="preserve">E</t>
  </si>
  <si>
    <t xml:space="preserve">F</t>
  </si>
  <si>
    <t xml:space="preserve">G</t>
  </si>
  <si>
    <t xml:space="preserve">H</t>
  </si>
  <si>
    <t xml:space="preserve">Ligue :  </t>
  </si>
  <si>
    <t xml:space="preserve">Comité : </t>
  </si>
  <si>
    <t xml:space="preserve">Tableau :</t>
  </si>
  <si>
    <t xml:space="preserve">Lieu :</t>
  </si>
  <si>
    <t xml:space="preserve">Poule :</t>
  </si>
  <si>
    <t xml:space="preserve">Date : </t>
  </si>
  <si>
    <t xml:space="preserve">Table :</t>
  </si>
  <si>
    <t xml:space="preserve">Nom  -  Prénom</t>
  </si>
  <si>
    <t xml:space="preserve">C l u b</t>
  </si>
  <si>
    <t xml:space="preserve">Points</t>
  </si>
  <si>
    <t xml:space="preserve">Rang</t>
  </si>
  <si>
    <t xml:space="preserve">POINTS</t>
  </si>
  <si>
    <t xml:space="preserve">MANCHES</t>
  </si>
  <si>
    <t xml:space="preserve">J1</t>
  </si>
  <si>
    <t xml:space="preserve">J2</t>
  </si>
  <si>
    <t xml:space="preserve">J3</t>
  </si>
  <si>
    <t xml:space="preserve">Contre</t>
  </si>
  <si>
    <t xml:space="preserve">SCORES</t>
  </si>
  <si>
    <t xml:space="preserve">Partie
Terminée</t>
  </si>
  <si>
    <t xml:space="preserve">Contrôle
Égalité </t>
  </si>
  <si>
    <t xml:space="preserve">Forfait</t>
  </si>
  <si>
    <t xml:space="preserve">V</t>
  </si>
  <si>
    <t xml:space="preserve">1  contre  3</t>
  </si>
  <si>
    <t xml:space="preserve">1-3</t>
  </si>
  <si>
    <t xml:space="preserve">2  contre  3</t>
  </si>
  <si>
    <t xml:space="preserve">2-3</t>
  </si>
  <si>
    <t xml:space="preserve">1  contre  2</t>
  </si>
  <si>
    <t xml:space="preserve">1-2</t>
  </si>
  <si>
    <t xml:space="preserve">Total Victoire</t>
  </si>
  <si>
    <t xml:space="preserve">     Nom et Signature du Juge-Arbitre :</t>
  </si>
  <si>
    <t xml:space="preserve">Classement</t>
  </si>
  <si>
    <t xml:space="preserve">Classement (inv.)
Points</t>
  </si>
  <si>
    <t xml:space="preserve">Classement (inv.)
Manches</t>
  </si>
  <si>
    <t xml:space="preserve">Classement 
Final</t>
  </si>
  <si>
    <t xml:space="preserve">CLASSEMENT
(automatique)</t>
  </si>
  <si>
    <t xml:space="preserve">1er      </t>
  </si>
  <si>
    <t xml:space="preserve">2ème  </t>
  </si>
  <si>
    <t xml:space="preserve">3ème  </t>
  </si>
  <si>
    <t xml:space="preserve">v</t>
  </si>
  <si>
    <t xml:space="preserve">Places 17 et 18</t>
  </si>
  <si>
    <t xml:space="preserve">Places 17 à 20</t>
  </si>
  <si>
    <t xml:space="preserve">Places 17 à 24</t>
  </si>
  <si>
    <t xml:space="preserve">1/8 de Finale</t>
  </si>
  <si>
    <t xml:space="preserve">1/4 Finale</t>
  </si>
  <si>
    <t xml:space="preserve">1/2 Finale</t>
  </si>
  <si>
    <t xml:space="preserve">Finale</t>
  </si>
  <si>
    <t xml:space="preserve">d</t>
  </si>
  <si>
    <t xml:space="preserve">3P1</t>
  </si>
  <si>
    <t xml:space="preserve">1P1</t>
  </si>
  <si>
    <t xml:space="preserve">3P5</t>
  </si>
  <si>
    <t xml:space="preserve">2P2</t>
  </si>
  <si>
    <t xml:space="preserve">a1</t>
  </si>
  <si>
    <t xml:space="preserve">Table n° </t>
  </si>
  <si>
    <t xml:space="preserve">a</t>
  </si>
  <si>
    <t xml:space="preserve">b1</t>
  </si>
  <si>
    <t xml:space="preserve">b</t>
  </si>
  <si>
    <t xml:space="preserve">3P8</t>
  </si>
  <si>
    <t xml:space="preserve">1P8</t>
  </si>
  <si>
    <t xml:space="preserve">3P4</t>
  </si>
  <si>
    <t xml:space="preserve">2P7</t>
  </si>
  <si>
    <t xml:space="preserve">i</t>
  </si>
  <si>
    <t xml:space="preserve">j</t>
  </si>
  <si>
    <t xml:space="preserve">3P3</t>
  </si>
  <si>
    <t xml:space="preserve">1P5</t>
  </si>
  <si>
    <t xml:space="preserve">3P7</t>
  </si>
  <si>
    <t xml:space="preserve">2P6</t>
  </si>
  <si>
    <t xml:space="preserve">c1</t>
  </si>
  <si>
    <t xml:space="preserve">c</t>
  </si>
  <si>
    <t xml:space="preserve">d1</t>
  </si>
  <si>
    <t xml:space="preserve">3P6</t>
  </si>
  <si>
    <t xml:space="preserve">1P4</t>
  </si>
  <si>
    <t xml:space="preserve">3P2</t>
  </si>
  <si>
    <t xml:space="preserve">2P3</t>
  </si>
  <si>
    <t xml:space="preserve">1P3</t>
  </si>
  <si>
    <t xml:space="preserve">2P4</t>
  </si>
  <si>
    <t xml:space="preserve">Places 19 et 20</t>
  </si>
  <si>
    <t xml:space="preserve">e</t>
  </si>
  <si>
    <t xml:space="preserve">f</t>
  </si>
  <si>
    <t xml:space="preserve">Perdant de a1/b1</t>
  </si>
  <si>
    <t xml:space="preserve">1P6</t>
  </si>
  <si>
    <t xml:space="preserve">Perdant de c1/d1</t>
  </si>
  <si>
    <t xml:space="preserve">2P5</t>
  </si>
  <si>
    <t xml:space="preserve">k</t>
  </si>
  <si>
    <t xml:space="preserve">l</t>
  </si>
  <si>
    <t xml:space="preserve">Places 21 à 24</t>
  </si>
  <si>
    <t xml:space="preserve">1P7</t>
  </si>
  <si>
    <t xml:space="preserve">Places 21 et 22</t>
  </si>
  <si>
    <t xml:space="preserve">2P8</t>
  </si>
  <si>
    <t xml:space="preserve">Places 3 et 4</t>
  </si>
  <si>
    <t xml:space="preserve">e1</t>
  </si>
  <si>
    <t xml:space="preserve">g</t>
  </si>
  <si>
    <t xml:space="preserve">f1</t>
  </si>
  <si>
    <t xml:space="preserve">Perdant de 3P1/3P5</t>
  </si>
  <si>
    <t xml:space="preserve">h</t>
  </si>
  <si>
    <t xml:space="preserve">Perdant de 3P8/3P4</t>
  </si>
  <si>
    <t xml:space="preserve">2P1</t>
  </si>
  <si>
    <t xml:space="preserve">Perdant i/j</t>
  </si>
  <si>
    <t xml:space="preserve">1P2</t>
  </si>
  <si>
    <t xml:space="preserve">Perdant k/l</t>
  </si>
  <si>
    <t xml:space="preserve">g1</t>
  </si>
  <si>
    <t xml:space="preserve">h1</t>
  </si>
  <si>
    <t xml:space="preserve">Perdant de 3P3/3P7</t>
  </si>
  <si>
    <t xml:space="preserve">Places 5 à 8</t>
  </si>
  <si>
    <t xml:space="preserve">Perdant de 3P6/3P2</t>
  </si>
  <si>
    <t xml:space="preserve">Places 5 et 6</t>
  </si>
  <si>
    <t xml:space="preserve">Places 23 et 24</t>
  </si>
  <si>
    <t xml:space="preserve">m</t>
  </si>
  <si>
    <t xml:space="preserve">Perdant a/b</t>
  </si>
  <si>
    <t xml:space="preserve">n</t>
  </si>
  <si>
    <t xml:space="preserve">Perdant c/d</t>
  </si>
  <si>
    <t xml:space="preserve">Perdant de e1/f1</t>
  </si>
  <si>
    <t xml:space="preserve">Perdant de g1/h1</t>
  </si>
  <si>
    <t xml:space="preserve">o</t>
  </si>
  <si>
    <t xml:space="preserve">Perdant e/f</t>
  </si>
  <si>
    <t xml:space="preserve">p</t>
  </si>
  <si>
    <t xml:space="preserve">Perdant g/h</t>
  </si>
  <si>
    <t xml:space="preserve">Places 7 et 8</t>
  </si>
  <si>
    <t xml:space="preserve">Perdant m/n</t>
  </si>
  <si>
    <t xml:space="preserve">Perdant o/p</t>
  </si>
  <si>
    <t xml:space="preserve">Places 9 à 16</t>
  </si>
  <si>
    <t xml:space="preserve">Places 9 à 12</t>
  </si>
  <si>
    <t xml:space="preserve">Perdant 1P1/2P2</t>
  </si>
  <si>
    <t xml:space="preserve">q</t>
  </si>
  <si>
    <t xml:space="preserve">Perdant 1P5/2P6</t>
  </si>
  <si>
    <t xml:space="preserve">r</t>
  </si>
  <si>
    <t xml:space="preserve">Places 9 et 10</t>
  </si>
  <si>
    <t xml:space="preserve">Perdant 1P8/2P7</t>
  </si>
  <si>
    <t xml:space="preserve">s</t>
  </si>
  <si>
    <t xml:space="preserve">Perdant 1P4/2P3</t>
  </si>
  <si>
    <t xml:space="preserve">t</t>
  </si>
  <si>
    <t xml:space="preserve">Perdant 1P3/2P4</t>
  </si>
  <si>
    <t xml:space="preserve">u</t>
  </si>
  <si>
    <t xml:space="preserve">Perdant 1P7/2P8</t>
  </si>
  <si>
    <t xml:space="preserve">Perdant 1P2/2P5</t>
  </si>
  <si>
    <t xml:space="preserve">w</t>
  </si>
  <si>
    <t xml:space="preserve">Places 11 et 12</t>
  </si>
  <si>
    <t xml:space="preserve">Perdant 2P1/1P2</t>
  </si>
  <si>
    <t xml:space="preserve">x</t>
  </si>
  <si>
    <t xml:space="preserve">Places 13 à 16</t>
  </si>
  <si>
    <t xml:space="preserve">Perdant de q/r</t>
  </si>
  <si>
    <t xml:space="preserve">Places 13 et 14</t>
  </si>
  <si>
    <t xml:space="preserve">Perdant s/t</t>
  </si>
  <si>
    <t xml:space="preserve">Perdant u/v</t>
  </si>
  <si>
    <t xml:space="preserve">Perdant w/x</t>
  </si>
  <si>
    <t xml:space="preserve">Places 15 et 16</t>
  </si>
  <si>
    <t xml:space="preserve">Résultats</t>
  </si>
  <si>
    <t xml:space="preserve">N° dossard</t>
  </si>
  <si>
    <t xml:space="preserve">Heure :</t>
  </si>
  <si>
    <t xml:space="preserve">Tableau:</t>
  </si>
  <si>
    <t xml:space="preserve">Arbitre : </t>
  </si>
  <si>
    <t xml:space="preserve">PARTIE</t>
  </si>
  <si>
    <t xml:space="preserve">Premier service : GAUCHE - DROITE</t>
  </si>
  <si>
    <t xml:space="preserve">contre</t>
  </si>
  <si>
    <t xml:space="preserve">CARTONS</t>
  </si>
  <si>
    <t xml:space="preserve">J</t>
  </si>
  <si>
    <t xml:space="preserve">J+R 1</t>
  </si>
  <si>
    <t xml:space="preserve">J+R 2</t>
  </si>
  <si>
    <t xml:space="preserve">Signature de l' Arbitre :</t>
  </si>
  <si>
    <t xml:space="preserve">Sitôt la partie terminée ; rapporter cette fiche à la table du Juge Arbitre;</t>
  </si>
</sst>
</file>

<file path=xl/styles.xml><?xml version="1.0" encoding="utf-8"?>
<styleSheet xmlns="http://schemas.openxmlformats.org/spreadsheetml/2006/main">
  <numFmts count="9">
    <numFmt numFmtId="164" formatCode="General"/>
    <numFmt numFmtId="165" formatCode="dddd&quot;, &quot;d\ mmmm\ yyyy"/>
    <numFmt numFmtId="166" formatCode="[$-40C]d\ mmmm\ yyyy;@"/>
    <numFmt numFmtId="167" formatCode="d/m/yyyy"/>
    <numFmt numFmtId="168" formatCode="dd/mm/yy"/>
    <numFmt numFmtId="169" formatCode="00"/>
    <numFmt numFmtId="170" formatCode="&quot;VRAI&quot;;&quot;VRAI&quot;;&quot;FAUX&quot;"/>
    <numFmt numFmtId="171" formatCode="0"/>
    <numFmt numFmtId="172" formatCode="#"/>
  </numFmts>
  <fonts count="47">
    <font>
      <sz val="10"/>
      <name val="Arial"/>
      <family val="2"/>
      <charset val="1"/>
    </font>
    <font>
      <sz val="10"/>
      <name val="Arial"/>
      <family val="0"/>
    </font>
    <font>
      <sz val="10"/>
      <name val="Arial"/>
      <family val="0"/>
    </font>
    <font>
      <sz val="10"/>
      <name val="Arial"/>
      <family val="0"/>
    </font>
    <font>
      <sz val="10"/>
      <name val="MS Sans Serif"/>
      <family val="2"/>
      <charset val="1"/>
    </font>
    <font>
      <sz val="10"/>
      <name val="Times New Roman"/>
      <family val="1"/>
      <charset val="1"/>
    </font>
    <font>
      <b val="true"/>
      <sz val="18"/>
      <color rgb="FF000000"/>
      <name val="Calibri"/>
      <family val="2"/>
      <charset val="1"/>
    </font>
    <font>
      <sz val="11"/>
      <color rgb="FF000000"/>
      <name val="Calibri"/>
      <family val="2"/>
      <charset val="1"/>
    </font>
    <font>
      <b val="true"/>
      <sz val="12"/>
      <color rgb="FF000000"/>
      <name val="Calibri"/>
      <family val="2"/>
      <charset val="1"/>
    </font>
    <font>
      <b val="true"/>
      <i val="true"/>
      <u val="single"/>
      <sz val="11"/>
      <color rgb="FF000000"/>
      <name val="Calibri"/>
      <family val="2"/>
      <charset val="1"/>
    </font>
    <font>
      <u val="single"/>
      <sz val="11"/>
      <color rgb="FF000000"/>
      <name val="Calibri"/>
      <family val="2"/>
      <charset val="1"/>
    </font>
    <font>
      <b val="true"/>
      <sz val="14"/>
      <color rgb="FFFF0000"/>
      <name val="Calibri"/>
      <family val="2"/>
      <charset val="1"/>
    </font>
    <font>
      <b val="true"/>
      <sz val="14"/>
      <name val="Times New Roman"/>
      <family val="1"/>
      <charset val="1"/>
    </font>
    <font>
      <sz val="8"/>
      <name val="Times New Roman"/>
      <family val="1"/>
      <charset val="1"/>
    </font>
    <font>
      <b val="true"/>
      <i val="true"/>
      <u val="single"/>
      <sz val="14"/>
      <name val="Times New Roman"/>
      <family val="1"/>
      <charset val="1"/>
    </font>
    <font>
      <b val="true"/>
      <sz val="8"/>
      <name val="Times New Roman"/>
      <family val="1"/>
      <charset val="1"/>
    </font>
    <font>
      <b val="true"/>
      <u val="single"/>
      <sz val="8"/>
      <name val="Times New Roman"/>
      <family val="1"/>
      <charset val="1"/>
    </font>
    <font>
      <b val="true"/>
      <sz val="20"/>
      <name val="Times New Roman"/>
      <family val="1"/>
      <charset val="1"/>
    </font>
    <font>
      <b val="true"/>
      <i val="true"/>
      <sz val="16"/>
      <name val="Times New Roman"/>
      <family val="1"/>
      <charset val="1"/>
    </font>
    <font>
      <b val="true"/>
      <sz val="14"/>
      <color rgb="FF000000"/>
      <name val="Times New Roman"/>
      <family val="1"/>
      <charset val="1"/>
    </font>
    <font>
      <b val="true"/>
      <sz val="14"/>
      <color rgb="FF0000FF"/>
      <name val="Times New Roman"/>
      <family val="1"/>
      <charset val="1"/>
    </font>
    <font>
      <sz val="11"/>
      <name val="Arial"/>
      <family val="2"/>
      <charset val="1"/>
    </font>
    <font>
      <b val="true"/>
      <sz val="11"/>
      <name val="Arial"/>
      <family val="2"/>
      <charset val="1"/>
    </font>
    <font>
      <b val="true"/>
      <sz val="10"/>
      <name val="Arial"/>
      <family val="2"/>
      <charset val="1"/>
    </font>
    <font>
      <sz val="10"/>
      <color rgb="FF000000"/>
      <name val="Arial"/>
      <family val="2"/>
      <charset val="1"/>
    </font>
    <font>
      <b val="true"/>
      <sz val="20"/>
      <name val="Arial"/>
      <family val="2"/>
      <charset val="1"/>
    </font>
    <font>
      <b val="true"/>
      <sz val="24"/>
      <name val="Arial"/>
      <family val="2"/>
      <charset val="1"/>
    </font>
    <font>
      <b val="true"/>
      <sz val="22"/>
      <name val="Arial"/>
      <family val="2"/>
      <charset val="1"/>
    </font>
    <font>
      <sz val="12"/>
      <name val="Times New Roman"/>
      <family val="1"/>
      <charset val="1"/>
    </font>
    <font>
      <sz val="14"/>
      <name val="Times New Roman"/>
      <family val="1"/>
      <charset val="1"/>
    </font>
    <font>
      <b val="true"/>
      <sz val="11"/>
      <name val="Times New Roman"/>
      <family val="1"/>
      <charset val="1"/>
    </font>
    <font>
      <sz val="9"/>
      <name val="Arial"/>
      <family val="2"/>
      <charset val="1"/>
    </font>
    <font>
      <i val="true"/>
      <sz val="11"/>
      <color rgb="FFFF0000"/>
      <name val="Arial"/>
      <family val="2"/>
      <charset val="1"/>
    </font>
    <font>
      <b val="true"/>
      <sz val="11"/>
      <color rgb="FFFFFFFF"/>
      <name val="Arial"/>
      <family val="2"/>
      <charset val="1"/>
    </font>
    <font>
      <b val="true"/>
      <sz val="11"/>
      <color rgb="FF000000"/>
      <name val="Calibri"/>
      <family val="2"/>
      <charset val="1"/>
    </font>
    <font>
      <b val="true"/>
      <sz val="11"/>
      <color rgb="FFE0FFFF"/>
      <name val="Calibri"/>
      <family val="2"/>
      <charset val="1"/>
    </font>
    <font>
      <i val="true"/>
      <sz val="11"/>
      <color rgb="FF000000"/>
      <name val="Calibri"/>
      <family val="2"/>
      <charset val="1"/>
    </font>
    <font>
      <b val="true"/>
      <sz val="8"/>
      <name val="Arial"/>
      <family val="2"/>
      <charset val="1"/>
    </font>
    <font>
      <sz val="8"/>
      <name val="Arial"/>
      <family val="2"/>
      <charset val="1"/>
    </font>
    <font>
      <b val="true"/>
      <sz val="6"/>
      <name val="Arial"/>
      <family val="2"/>
      <charset val="1"/>
    </font>
    <font>
      <sz val="11"/>
      <color rgb="FF000000"/>
      <name val="Arial"/>
      <family val="2"/>
      <charset val="1"/>
    </font>
    <font>
      <b val="true"/>
      <sz val="12"/>
      <name val="Times New Roman"/>
      <family val="1"/>
      <charset val="1"/>
    </font>
    <font>
      <b val="true"/>
      <sz val="10"/>
      <name val="Times New Roman"/>
      <family val="1"/>
      <charset val="1"/>
    </font>
    <font>
      <b val="true"/>
      <i val="true"/>
      <sz val="8"/>
      <name val="Times New Roman"/>
      <family val="1"/>
      <charset val="1"/>
    </font>
    <font>
      <i val="true"/>
      <sz val="10"/>
      <name val="Times New Roman"/>
      <family val="1"/>
      <charset val="1"/>
    </font>
    <font>
      <sz val="11"/>
      <name val="Times New Roman"/>
      <family val="1"/>
      <charset val="1"/>
    </font>
    <font>
      <b val="true"/>
      <sz val="12"/>
      <name val="Arial"/>
      <family val="2"/>
      <charset val="1"/>
    </font>
  </fonts>
  <fills count="23">
    <fill>
      <patternFill patternType="none"/>
    </fill>
    <fill>
      <patternFill patternType="gray125"/>
    </fill>
    <fill>
      <patternFill patternType="solid">
        <fgColor rgb="FFFAC090"/>
        <bgColor rgb="FFFFE471"/>
      </patternFill>
    </fill>
    <fill>
      <patternFill patternType="solid">
        <fgColor rgb="FFC0C0C0"/>
        <bgColor rgb="FFB2B2B2"/>
      </patternFill>
    </fill>
    <fill>
      <patternFill patternType="solid">
        <fgColor rgb="FFFFC000"/>
        <bgColor rgb="FFFFCC00"/>
      </patternFill>
    </fill>
    <fill>
      <patternFill patternType="solid">
        <fgColor rgb="FFFFE471"/>
        <bgColor rgb="FFFFFF66"/>
      </patternFill>
    </fill>
    <fill>
      <patternFill patternType="solid">
        <fgColor rgb="FF92D050"/>
        <bgColor rgb="FF99CC00"/>
      </patternFill>
    </fill>
    <fill>
      <patternFill patternType="solid">
        <fgColor rgb="FFFFFFFF"/>
        <bgColor rgb="FFE0FFFF"/>
      </patternFill>
    </fill>
    <fill>
      <patternFill patternType="solid">
        <fgColor rgb="FF010000"/>
        <bgColor rgb="FF000000"/>
      </patternFill>
    </fill>
    <fill>
      <patternFill patternType="solid">
        <fgColor rgb="FFFF99CC"/>
        <bgColor rgb="FFFF8080"/>
      </patternFill>
    </fill>
    <fill>
      <patternFill patternType="solid">
        <fgColor rgb="FFB2B2B2"/>
        <bgColor rgb="FFC0C0C0"/>
      </patternFill>
    </fill>
    <fill>
      <patternFill patternType="solid">
        <fgColor rgb="FFFFFF66"/>
        <bgColor rgb="FFFFE471"/>
      </patternFill>
    </fill>
    <fill>
      <patternFill patternType="solid">
        <fgColor rgb="FF99FFFF"/>
        <bgColor rgb="FFC6D9F1"/>
      </patternFill>
    </fill>
    <fill>
      <patternFill patternType="solid">
        <fgColor rgb="FF99FF33"/>
        <bgColor rgb="FF92D050"/>
      </patternFill>
    </fill>
    <fill>
      <patternFill patternType="solid">
        <fgColor rgb="FFFF3300"/>
        <bgColor rgb="FFFF0000"/>
      </patternFill>
    </fill>
    <fill>
      <patternFill patternType="solid">
        <fgColor rgb="FFD9D9D9"/>
        <bgColor rgb="FFD3D3D3"/>
      </patternFill>
    </fill>
    <fill>
      <patternFill patternType="solid">
        <fgColor rgb="FFFFFF00"/>
        <bgColor rgb="FFFFFF66"/>
      </patternFill>
    </fill>
    <fill>
      <patternFill patternType="solid">
        <fgColor rgb="FF8EB4E3"/>
        <bgColor rgb="FF9999FF"/>
      </patternFill>
    </fill>
    <fill>
      <patternFill patternType="solid">
        <fgColor rgb="FFC6D9F1"/>
        <bgColor rgb="FFD3D3D3"/>
      </patternFill>
    </fill>
    <fill>
      <patternFill patternType="solid">
        <fgColor rgb="FFA823D4"/>
        <bgColor rgb="FF993366"/>
      </patternFill>
    </fill>
    <fill>
      <patternFill patternType="solid">
        <fgColor rgb="FFD3D3D3"/>
        <bgColor rgb="FFD9D9D9"/>
      </patternFill>
    </fill>
    <fill>
      <patternFill patternType="solid">
        <fgColor rgb="FFFFCC00"/>
        <bgColor rgb="FFFFC000"/>
      </patternFill>
    </fill>
    <fill>
      <patternFill patternType="solid">
        <fgColor rgb="FF99CC00"/>
        <bgColor rgb="FF92D050"/>
      </patternFill>
    </fill>
  </fills>
  <borders count="52">
    <border diagonalUp="false" diagonalDown="false">
      <left/>
      <right/>
      <top/>
      <bottom/>
      <diagonal/>
    </border>
    <border diagonalUp="false" diagonalDown="false">
      <left style="medium"/>
      <right style="medium"/>
      <top style="medium"/>
      <bottom style="medium"/>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right style="thin"/>
      <top style="thin"/>
      <bottom style="thin"/>
      <diagonal/>
    </border>
    <border diagonalUp="false" diagonalDown="false">
      <left style="double"/>
      <right style="double"/>
      <top style="thin"/>
      <bottom style="thin"/>
      <diagonal/>
    </border>
    <border diagonalUp="false" diagonalDown="false">
      <left style="thin"/>
      <right/>
      <top style="thin"/>
      <bottom style="thin"/>
      <diagonal/>
    </border>
    <border diagonalUp="false" diagonalDown="false">
      <left style="double"/>
      <right style="thin"/>
      <top style="thin"/>
      <bottom style="thin"/>
      <diagonal/>
    </border>
    <border diagonalUp="false" diagonalDown="false">
      <left style="thin"/>
      <right style="double"/>
      <top style="thin"/>
      <bottom style="thin"/>
      <diagonal/>
    </border>
    <border diagonalUp="false" diagonalDown="false">
      <left/>
      <right/>
      <top style="thin"/>
      <bottom style="thin"/>
      <diagonal/>
    </border>
    <border diagonalUp="false" diagonalDown="false">
      <left style="double"/>
      <right style="double"/>
      <top style="double"/>
      <bottom style="thin"/>
      <diagonal/>
    </border>
    <border diagonalUp="false" diagonalDown="false">
      <left style="thin"/>
      <right style="thin"/>
      <top style="double"/>
      <bottom style="thin"/>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style="thin"/>
      <top/>
      <bottom style="thin"/>
      <diagonal/>
    </border>
    <border diagonalUp="false" diagonalDown="false">
      <left style="thin"/>
      <right/>
      <top/>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style="thin"/>
      <right/>
      <top/>
      <bottom style="thin"/>
      <diagonal/>
    </border>
    <border diagonalUp="false" diagonalDown="false">
      <left/>
      <right/>
      <top/>
      <bottom style="thin"/>
      <diagonal/>
    </border>
    <border diagonalUp="false" diagonalDown="false">
      <left style="dashed"/>
      <right style="dashed"/>
      <top style="thin"/>
      <bottom style="dashed"/>
      <diagonal/>
    </border>
    <border diagonalUp="false" diagonalDown="false">
      <left style="thin"/>
      <right style="thin"/>
      <top/>
      <bottom style="thin"/>
      <diagonal/>
    </border>
    <border diagonalUp="false" diagonalDown="false">
      <left style="thin"/>
      <right style="thin"/>
      <top/>
      <bottom/>
      <diagonal/>
    </border>
    <border diagonalUp="false" diagonalDown="false">
      <left/>
      <right style="thin"/>
      <top/>
      <bottom/>
      <diagonal/>
    </border>
    <border diagonalUp="false" diagonalDown="false">
      <left style="dashDotDot"/>
      <right/>
      <top/>
      <bottom/>
      <diagonal/>
    </border>
    <border diagonalUp="false" diagonalDown="false">
      <left style="thin"/>
      <right/>
      <top/>
      <bottom style="dashDotDot"/>
      <diagonal/>
    </border>
    <border diagonalUp="false" diagonalDown="false">
      <left/>
      <right/>
      <top/>
      <bottom style="dashDotDot"/>
      <diagonal/>
    </border>
    <border diagonalUp="false" diagonalDown="false">
      <left style="dashDotDot"/>
      <right/>
      <top/>
      <bottom style="dashDotDot"/>
      <diagonal/>
    </border>
    <border diagonalUp="false" diagonalDown="false">
      <left/>
      <right style="thin"/>
      <top/>
      <bottom style="dashDotDot"/>
      <diagonal/>
    </border>
    <border diagonalUp="false" diagonalDown="false">
      <left style="dashDotDot"/>
      <right/>
      <top/>
      <bottom style="thin"/>
      <diagonal/>
    </border>
    <border diagonalUp="false" diagonalDown="false">
      <left/>
      <right style="dashDotDot"/>
      <top/>
      <bottom style="dashDotDot"/>
      <diagonal/>
    </border>
    <border diagonalUp="false" diagonalDown="false">
      <left style="thin"/>
      <right style="thin"/>
      <top style="thin"/>
      <bottom/>
      <diagonal/>
    </border>
    <border diagonalUp="false" diagonalDown="false">
      <left style="thin"/>
      <right style="dashed"/>
      <top/>
      <bottom/>
      <diagonal/>
    </border>
    <border diagonalUp="false" diagonalDown="false">
      <left style="dashed"/>
      <right/>
      <top/>
      <bottom/>
      <diagonal/>
    </border>
    <border diagonalUp="false" diagonalDown="false">
      <left/>
      <right/>
      <top/>
      <bottom style="dashed"/>
      <diagonal/>
    </border>
    <border diagonalUp="false" diagonalDown="false">
      <left/>
      <right style="dashed"/>
      <top/>
      <bottom style="dashed"/>
      <diagonal/>
    </border>
    <border diagonalUp="false" diagonalDown="false">
      <left style="dashed"/>
      <right/>
      <top/>
      <bottom style="dashed"/>
      <diagonal/>
    </border>
    <border diagonalUp="false" diagonalDown="false">
      <left/>
      <right/>
      <top style="dashed"/>
      <bottom style="thin"/>
      <diagonal/>
    </border>
    <border diagonalUp="false" diagonalDown="false">
      <left/>
      <right style="dashed"/>
      <top style="dashed"/>
      <bottom/>
      <diagonal/>
    </border>
    <border diagonalUp="false" diagonalDown="false">
      <left style="dashed"/>
      <right/>
      <top style="dashed"/>
      <bottom/>
      <diagonal/>
    </border>
    <border diagonalUp="false" diagonalDown="false">
      <left style="thin"/>
      <right style="dotted"/>
      <top/>
      <bottom/>
      <diagonal/>
    </border>
    <border diagonalUp="false" diagonalDown="false">
      <left style="dotted"/>
      <right/>
      <top/>
      <bottom/>
      <diagonal/>
    </border>
    <border diagonalUp="false" diagonalDown="false">
      <left/>
      <right/>
      <top/>
      <bottom style="dotted"/>
      <diagonal/>
    </border>
    <border diagonalUp="false" diagonalDown="false">
      <left/>
      <right style="dotted"/>
      <top/>
      <bottom style="dotted"/>
      <diagonal/>
    </border>
    <border diagonalUp="false" diagonalDown="false">
      <left style="dotted"/>
      <right/>
      <top/>
      <bottom style="dotted"/>
      <diagonal/>
    </border>
    <border diagonalUp="false" diagonalDown="false">
      <left/>
      <right/>
      <top style="dotted"/>
      <bottom style="thin"/>
      <diagonal/>
    </border>
    <border diagonalUp="false" diagonalDown="false">
      <left/>
      <right style="dotted"/>
      <top style="dotted"/>
      <bottom/>
      <diagonal/>
    </border>
    <border diagonalUp="false" diagonalDown="false">
      <left style="dotted"/>
      <right/>
      <top style="dotted"/>
      <bottom/>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cellStyleXfs>
  <cellXfs count="25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left" vertical="bottom" textRotation="0" wrapText="false" indent="0" shrinkToFit="false"/>
      <protection locked="true" hidden="false"/>
    </xf>
    <xf numFmtId="164" fontId="8" fillId="0" borderId="0" xfId="0" applyFont="true" applyBorder="true" applyAlignment="true" applyProtection="true">
      <alignment horizontal="center" vertical="bottom" textRotation="0" wrapText="false" indent="0" shrinkToFit="false"/>
      <protection locked="true" hidden="false"/>
    </xf>
    <xf numFmtId="164" fontId="9" fillId="0" borderId="0" xfId="0" applyFont="true" applyBorder="true" applyAlignment="true" applyProtection="true">
      <alignment horizontal="center" vertical="bottom" textRotation="0" wrapText="false" indent="0" shrinkToFit="false"/>
      <protection locked="true" hidden="false"/>
    </xf>
    <xf numFmtId="164" fontId="9" fillId="0" borderId="0" xfId="0" applyFont="true" applyBorder="fals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10" fillId="0" borderId="0" xfId="0" applyFont="true" applyBorder="true" applyAlignment="true" applyProtection="true">
      <alignment horizontal="left" vertical="bottom" textRotation="0" wrapText="true" indent="0" shrinkToFit="false"/>
      <protection locked="true" hidden="false"/>
    </xf>
    <xf numFmtId="164" fontId="10" fillId="0" borderId="0" xfId="0" applyFont="true" applyBorder="true" applyAlignment="true" applyProtection="true">
      <alignment horizontal="left" vertical="bottom" textRotation="0" wrapText="false" indent="0" shrinkToFit="false"/>
      <protection locked="true" hidden="false"/>
    </xf>
    <xf numFmtId="164" fontId="11"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12" fillId="0" borderId="0" xfId="21" applyFont="true" applyBorder="false" applyAlignment="true" applyProtection="true">
      <alignment horizontal="left" vertical="center" textRotation="0" wrapText="false" indent="0" shrinkToFit="false"/>
      <protection locked="true" hidden="false"/>
    </xf>
    <xf numFmtId="164" fontId="13" fillId="0" borderId="0" xfId="21" applyFont="true" applyBorder="false" applyAlignment="true" applyProtection="true">
      <alignment horizontal="general" vertical="center" textRotation="0" wrapText="false" indent="0" shrinkToFit="false"/>
      <protection locked="true" hidden="false"/>
    </xf>
    <xf numFmtId="164" fontId="13" fillId="0" borderId="0" xfId="21" applyFont="true" applyBorder="false" applyAlignment="true" applyProtection="true">
      <alignment horizontal="center" vertical="center" textRotation="0" wrapText="false" indent="0" shrinkToFit="false"/>
      <protection locked="true" hidden="false"/>
    </xf>
    <xf numFmtId="164" fontId="14" fillId="0" borderId="0" xfId="21" applyFont="true" applyBorder="false" applyAlignment="true" applyProtection="true">
      <alignment horizontal="center" vertical="center" textRotation="0" wrapText="false" indent="0" shrinkToFit="false"/>
      <protection locked="false" hidden="false"/>
    </xf>
    <xf numFmtId="164" fontId="14" fillId="0" borderId="0" xfId="21" applyFont="true" applyBorder="false" applyAlignment="true" applyProtection="true">
      <alignment horizontal="center" vertical="center" textRotation="0" wrapText="false" indent="0" shrinkToFit="false"/>
      <protection locked="true" hidden="false"/>
    </xf>
    <xf numFmtId="164" fontId="15" fillId="0" borderId="0" xfId="21" applyFont="true" applyBorder="false" applyAlignment="true" applyProtection="true">
      <alignment horizontal="center" vertical="center" textRotation="0" wrapText="false" indent="0" shrinkToFit="false"/>
      <protection locked="true" hidden="false"/>
    </xf>
    <xf numFmtId="164" fontId="15" fillId="0" borderId="0" xfId="21" applyFont="true" applyBorder="false" applyAlignment="true" applyProtection="true">
      <alignment horizontal="general" vertical="center" textRotation="0" wrapText="false" indent="0" shrinkToFit="false"/>
      <protection locked="true" hidden="false"/>
    </xf>
    <xf numFmtId="164" fontId="16" fillId="0" borderId="0" xfId="21" applyFont="true" applyBorder="false" applyAlignment="true" applyProtection="true">
      <alignment horizontal="right" vertical="center" textRotation="0" wrapText="false" indent="0" shrinkToFit="false"/>
      <protection locked="true" hidden="false"/>
    </xf>
    <xf numFmtId="164" fontId="17" fillId="0" borderId="0" xfId="21" applyFont="true" applyBorder="true" applyAlignment="true" applyProtection="true">
      <alignment horizontal="center" vertical="center" textRotation="0" wrapText="false" indent="0" shrinkToFit="false"/>
      <protection locked="false" hidden="false"/>
    </xf>
    <xf numFmtId="164" fontId="17" fillId="0" borderId="0" xfId="21" applyFont="true" applyBorder="false" applyAlignment="true" applyProtection="true">
      <alignment horizontal="center" vertical="center" textRotation="0" wrapText="false" indent="0" shrinkToFit="false"/>
      <protection locked="false" hidden="false"/>
    </xf>
    <xf numFmtId="164" fontId="18" fillId="0" borderId="0" xfId="21" applyFont="true" applyBorder="true" applyAlignment="true" applyProtection="true">
      <alignment horizontal="center" vertical="center" textRotation="0" wrapText="false" indent="0" shrinkToFit="false"/>
      <protection locked="false" hidden="false"/>
    </xf>
    <xf numFmtId="164" fontId="18" fillId="0" borderId="0" xfId="21" applyFont="true" applyBorder="false" applyAlignment="true" applyProtection="true">
      <alignment horizontal="center" vertical="center" textRotation="0" wrapText="false" indent="0" shrinkToFit="false"/>
      <protection locked="false" hidden="false"/>
    </xf>
    <xf numFmtId="164" fontId="12" fillId="0" borderId="0" xfId="21" applyFont="true" applyBorder="true" applyAlignment="true" applyProtection="true">
      <alignment horizontal="center" vertical="center" textRotation="0" wrapText="false" indent="0" shrinkToFit="false"/>
      <protection locked="false" hidden="false"/>
    </xf>
    <xf numFmtId="164" fontId="12" fillId="0" borderId="0" xfId="21" applyFont="true" applyBorder="false" applyAlignment="true" applyProtection="true">
      <alignment horizontal="center" vertical="center" textRotation="0" wrapText="false" indent="0" shrinkToFit="false"/>
      <protection locked="false" hidden="false"/>
    </xf>
    <xf numFmtId="165" fontId="19" fillId="0" borderId="0" xfId="21" applyFont="true" applyBorder="true" applyAlignment="true" applyProtection="true">
      <alignment horizontal="center" vertical="center" textRotation="0" wrapText="false" indent="0" shrinkToFit="false"/>
      <protection locked="false" hidden="false"/>
    </xf>
    <xf numFmtId="166" fontId="20" fillId="0" borderId="0" xfId="21" applyFont="true" applyBorder="false" applyAlignment="true" applyProtection="true">
      <alignment horizontal="center" vertical="center" textRotation="0" wrapText="false" indent="0" shrinkToFit="false"/>
      <protection locked="false" hidden="false"/>
    </xf>
    <xf numFmtId="164" fontId="20" fillId="0" borderId="0" xfId="21" applyFont="true" applyBorder="false" applyAlignment="true" applyProtection="true">
      <alignment horizontal="center" vertical="center" textRotation="0" wrapText="false" indent="0" shrinkToFit="false"/>
      <protection locked="false" hidden="false"/>
    </xf>
    <xf numFmtId="164" fontId="21" fillId="0" borderId="0" xfId="0" applyFont="true" applyBorder="false" applyAlignment="true" applyProtection="true">
      <alignment horizontal="left" vertical="center" textRotation="0" wrapText="false" indent="0" shrinkToFit="false"/>
      <protection locked="false" hidden="false"/>
    </xf>
    <xf numFmtId="164" fontId="21" fillId="0" borderId="0" xfId="0" applyFont="true" applyBorder="false" applyAlignment="true" applyProtection="true">
      <alignment horizontal="left" vertical="bottom" textRotation="0" wrapText="false" indent="0" shrinkToFit="false"/>
      <protection locked="true" hidden="false"/>
    </xf>
    <xf numFmtId="164" fontId="22" fillId="0" borderId="0" xfId="0" applyFont="true" applyBorder="false" applyAlignment="true" applyProtection="true">
      <alignment horizontal="center" vertical="center" textRotation="0" wrapText="false" indent="0" shrinkToFit="false"/>
      <protection locked="true" hidden="false"/>
    </xf>
    <xf numFmtId="164" fontId="21" fillId="0" borderId="0" xfId="0" applyFont="true" applyBorder="false" applyAlignment="true" applyProtection="true">
      <alignment horizontal="center" vertical="bottom" textRotation="0" wrapText="false" indent="0" shrinkToFit="false"/>
      <protection locked="true" hidden="false"/>
    </xf>
    <xf numFmtId="164" fontId="21" fillId="0" borderId="0" xfId="0" applyFont="true" applyBorder="false" applyAlignment="true" applyProtection="true">
      <alignment horizontal="left" vertical="center" textRotation="0" wrapText="fals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21" fillId="0" borderId="2" xfId="0" applyFont="true" applyBorder="true" applyAlignment="true" applyProtection="true">
      <alignment horizontal="center" vertical="center" textRotation="0" wrapText="false" indent="0" shrinkToFit="false"/>
      <protection locked="true" hidden="false"/>
    </xf>
    <xf numFmtId="164" fontId="23" fillId="3" borderId="2" xfId="0" applyFont="true" applyBorder="true" applyAlignment="true" applyProtection="true">
      <alignment horizontal="center" vertical="center" textRotation="0" wrapText="false" indent="0" shrinkToFit="false"/>
      <protection locked="true" hidden="false"/>
    </xf>
    <xf numFmtId="164" fontId="23" fillId="3" borderId="2" xfId="0" applyFont="true" applyBorder="true" applyAlignment="true" applyProtection="true">
      <alignment horizontal="center" vertical="center" textRotation="0" wrapText="true" indent="0" shrinkToFit="false"/>
      <protection locked="true" hidden="false"/>
    </xf>
    <xf numFmtId="164" fontId="23" fillId="4" borderId="1" xfId="0" applyFont="true" applyBorder="true" applyAlignment="true" applyProtection="true">
      <alignment horizontal="center" vertical="center" textRotation="0" wrapText="true" indent="0" shrinkToFit="false"/>
      <protection locked="true" hidden="false"/>
    </xf>
    <xf numFmtId="164" fontId="23" fillId="0" borderId="3" xfId="0" applyFont="true" applyBorder="true" applyAlignment="true" applyProtection="true">
      <alignment horizontal="center" vertical="center" textRotation="0" wrapText="false" indent="0" shrinkToFit="false"/>
      <protection locked="true" hidden="false"/>
    </xf>
    <xf numFmtId="164" fontId="0" fillId="0" borderId="2" xfId="20" applyFont="true" applyBorder="true" applyAlignment="true" applyProtection="true">
      <alignment horizontal="general" vertical="center" textRotation="0" wrapText="false" indent="0" shrinkToFit="false"/>
      <protection locked="true" hidden="false"/>
    </xf>
    <xf numFmtId="164" fontId="24" fillId="0" borderId="2"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general" vertical="center" textRotation="0" wrapText="true" indent="0" shrinkToFit="false"/>
      <protection locked="true" hidden="false"/>
    </xf>
    <xf numFmtId="164" fontId="24" fillId="3" borderId="2" xfId="0" applyFont="true" applyBorder="true" applyAlignment="true" applyProtection="true">
      <alignment horizontal="center" vertical="center" textRotation="0" wrapText="false" indent="0" shrinkToFit="false"/>
      <protection locked="true" hidden="false"/>
    </xf>
    <xf numFmtId="164" fontId="0" fillId="5" borderId="1" xfId="0" applyFont="true" applyBorder="true" applyAlignment="true" applyProtection="true">
      <alignment horizontal="center" vertical="center" textRotation="0" wrapText="false" indent="0" shrinkToFit="false"/>
      <protection locked="false" hidden="false"/>
    </xf>
    <xf numFmtId="164" fontId="0" fillId="6" borderId="4" xfId="0" applyFont="false" applyBorder="true" applyAlignment="true" applyProtection="true">
      <alignment horizontal="general" vertical="bottom" textRotation="0" wrapText="false" indent="0" shrinkToFit="false"/>
      <protection locked="true" hidden="false"/>
    </xf>
    <xf numFmtId="164" fontId="0" fillId="6" borderId="5" xfId="0" applyFont="false" applyBorder="true" applyAlignment="true" applyProtection="true">
      <alignment horizontal="general" vertical="bottom" textRotation="0" wrapText="false" indent="0" shrinkToFit="false"/>
      <protection locked="true" hidden="false"/>
    </xf>
    <xf numFmtId="164" fontId="0" fillId="6" borderId="6" xfId="0" applyFont="false" applyBorder="true" applyAlignment="true" applyProtection="true">
      <alignment horizontal="general" vertical="bottom" textRotation="0" wrapText="false" indent="0" shrinkToFit="false"/>
      <protection locked="true" hidden="false"/>
    </xf>
    <xf numFmtId="164" fontId="23" fillId="7" borderId="0" xfId="0" applyFont="true" applyBorder="false" applyAlignment="true" applyProtection="true">
      <alignment horizontal="general" vertical="center" textRotation="0" wrapText="false" indent="0" shrinkToFit="false"/>
      <protection locked="true" hidden="false"/>
    </xf>
    <xf numFmtId="164" fontId="25" fillId="7"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center" vertical="center" textRotation="0" wrapText="false" indent="0" shrinkToFit="false"/>
      <protection locked="true" hidden="false"/>
    </xf>
    <xf numFmtId="164" fontId="22" fillId="7" borderId="0" xfId="0" applyFont="true" applyBorder="false" applyAlignment="true" applyProtection="true">
      <alignment horizontal="general" vertical="center" textRotation="0" wrapText="false" indent="0" shrinkToFit="false"/>
      <protection locked="true" hidden="false"/>
    </xf>
    <xf numFmtId="164" fontId="25" fillId="7" borderId="0" xfId="0" applyFont="true" applyBorder="false" applyAlignment="true" applyProtection="true">
      <alignment horizontal="center" vertical="center" textRotation="0" wrapText="false" indent="0" shrinkToFit="false"/>
      <protection locked="true" hidden="false"/>
    </xf>
    <xf numFmtId="164" fontId="22" fillId="7" borderId="2" xfId="0" applyFont="true" applyBorder="true" applyAlignment="true" applyProtection="true">
      <alignment horizontal="left" vertical="center" textRotation="0" wrapText="false" indent="0" shrinkToFit="false"/>
      <protection locked="true" hidden="false"/>
    </xf>
    <xf numFmtId="164" fontId="22" fillId="7" borderId="2" xfId="0" applyFont="true" applyBorder="true" applyAlignment="true" applyProtection="true">
      <alignment horizontal="center" vertical="center" textRotation="0" wrapText="false" indent="0" shrinkToFit="false"/>
      <protection locked="true" hidden="false"/>
    </xf>
    <xf numFmtId="164" fontId="25" fillId="7" borderId="0" xfId="0" applyFont="true" applyBorder="true" applyAlignment="true" applyProtection="true">
      <alignment horizontal="center" vertical="center" textRotation="0" wrapText="false" indent="0" shrinkToFit="false"/>
      <protection locked="true" hidden="false"/>
    </xf>
    <xf numFmtId="164" fontId="27" fillId="0" borderId="0" xfId="0" applyFont="true" applyBorder="true" applyAlignment="true" applyProtection="true">
      <alignment horizontal="center" vertical="center" textRotation="0" wrapText="false" indent="0" shrinkToFit="false"/>
      <protection locked="true" hidden="false"/>
    </xf>
    <xf numFmtId="164" fontId="23" fillId="7" borderId="0" xfId="0" applyFont="true" applyBorder="false" applyAlignment="true" applyProtection="true">
      <alignment horizontal="left" vertical="center" textRotation="0" wrapText="false" indent="0" shrinkToFit="false"/>
      <protection locked="true" hidden="false"/>
    </xf>
    <xf numFmtId="164" fontId="23" fillId="7" borderId="0" xfId="0" applyFont="true" applyBorder="false" applyAlignment="true" applyProtection="true">
      <alignment horizontal="center" vertical="center" textRotation="0" wrapText="false" indent="0" shrinkToFit="false"/>
      <protection locked="true" hidden="false"/>
    </xf>
    <xf numFmtId="164" fontId="22" fillId="7" borderId="0" xfId="0" applyFont="true" applyBorder="false" applyAlignment="true" applyProtection="true">
      <alignment horizontal="left" vertical="center" textRotation="0" wrapText="false" indent="0" shrinkToFit="false"/>
      <protection locked="true" hidden="false"/>
    </xf>
    <xf numFmtId="164" fontId="22" fillId="7" borderId="0" xfId="0" applyFont="true" applyBorder="true" applyAlignment="true" applyProtection="true">
      <alignment horizontal="general" vertical="center" textRotation="0" wrapText="false" indent="0" shrinkToFit="false"/>
      <protection locked="true" hidden="false"/>
    </xf>
    <xf numFmtId="164" fontId="22" fillId="7" borderId="0" xfId="0" applyFont="true" applyBorder="false" applyAlignment="true" applyProtection="true">
      <alignment horizontal="center" vertical="center" textRotation="0" wrapText="false" indent="0" shrinkToFit="false"/>
      <protection locked="true" hidden="false"/>
    </xf>
    <xf numFmtId="167" fontId="22" fillId="7" borderId="7" xfId="0" applyFont="true" applyBorder="true" applyAlignment="true" applyProtection="true">
      <alignment horizontal="center" vertical="center" textRotation="0" wrapText="false" indent="0" shrinkToFit="false"/>
      <protection locked="true" hidden="false"/>
    </xf>
    <xf numFmtId="164" fontId="22" fillId="3" borderId="2" xfId="0" applyFont="true" applyBorder="true" applyAlignment="true" applyProtection="true">
      <alignment horizontal="center" vertical="center" textRotation="0" wrapText="false" indent="0" shrinkToFit="false"/>
      <protection locked="true" hidden="false"/>
    </xf>
    <xf numFmtId="164" fontId="22" fillId="3" borderId="8" xfId="0" applyFont="true" applyBorder="true" applyAlignment="true" applyProtection="true">
      <alignment horizontal="center" vertical="center" textRotation="0" wrapText="false" indent="0" shrinkToFit="false"/>
      <protection locked="true" hidden="false"/>
    </xf>
    <xf numFmtId="164" fontId="22" fillId="7" borderId="7" xfId="0" applyFont="true" applyBorder="true" applyAlignment="true" applyProtection="true">
      <alignment horizontal="general" vertical="center" textRotation="0" wrapText="false" indent="0" shrinkToFit="false"/>
      <protection locked="true" hidden="false"/>
    </xf>
    <xf numFmtId="164" fontId="22" fillId="7" borderId="8" xfId="0" applyFont="true" applyBorder="true" applyAlignment="true" applyProtection="true">
      <alignment horizontal="general" vertical="center" textRotation="0" wrapText="false" indent="0" shrinkToFit="false"/>
      <protection locked="true" hidden="false"/>
    </xf>
    <xf numFmtId="164" fontId="22" fillId="7" borderId="9" xfId="0" applyFont="true" applyBorder="true" applyAlignment="true" applyProtection="true">
      <alignment horizontal="center" vertical="center" textRotation="0" wrapText="false" indent="0" shrinkToFit="false"/>
      <protection locked="true" hidden="false"/>
    </xf>
    <xf numFmtId="164" fontId="22" fillId="7" borderId="0" xfId="0" applyFont="true" applyBorder="true" applyAlignment="true" applyProtection="true">
      <alignment horizontal="center" vertical="center" textRotation="0" wrapText="false" indent="0" shrinkToFit="false"/>
      <protection locked="true" hidden="false"/>
    </xf>
    <xf numFmtId="164" fontId="28" fillId="0" borderId="2" xfId="0" applyFont="true" applyBorder="true" applyAlignment="true" applyProtection="true">
      <alignment horizontal="center" vertical="center" textRotation="0" wrapText="false" indent="0" shrinkToFit="false"/>
      <protection locked="true" hidden="false"/>
    </xf>
    <xf numFmtId="164" fontId="29" fillId="0" borderId="2" xfId="0" applyFont="true" applyBorder="true" applyAlignment="true" applyProtection="true">
      <alignment horizontal="center" vertical="center" textRotation="0" wrapText="false" indent="0" shrinkToFit="false"/>
      <protection locked="true" hidden="false"/>
    </xf>
    <xf numFmtId="164" fontId="22" fillId="3" borderId="10"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true" hidden="false"/>
    </xf>
    <xf numFmtId="164" fontId="30" fillId="0" borderId="2" xfId="0" applyFont="true" applyBorder="true" applyAlignment="true" applyProtection="true">
      <alignment horizontal="center" vertical="center" textRotation="0" wrapText="false" indent="0" shrinkToFit="false"/>
      <protection locked="true" hidden="false"/>
    </xf>
    <xf numFmtId="164" fontId="22" fillId="7" borderId="10" xfId="0" applyFont="true" applyBorder="true" applyAlignment="true" applyProtection="true">
      <alignment horizontal="center" vertical="center" textRotation="0" wrapText="false" indent="0" shrinkToFit="false"/>
      <protection locked="true" hidden="false"/>
    </xf>
    <xf numFmtId="164" fontId="22" fillId="7" borderId="11" xfId="0" applyFont="true" applyBorder="true" applyAlignment="true" applyProtection="true">
      <alignment horizontal="center" vertical="center" textRotation="0" wrapText="false" indent="0" shrinkToFit="false"/>
      <protection locked="true" hidden="false"/>
    </xf>
    <xf numFmtId="164" fontId="22" fillId="8" borderId="2" xfId="0" applyFont="true" applyBorder="true" applyAlignment="true" applyProtection="true">
      <alignment horizontal="center" vertical="center" textRotation="0" wrapText="false" indent="0" shrinkToFit="false"/>
      <protection locked="true" hidden="false"/>
    </xf>
    <xf numFmtId="164" fontId="31" fillId="7" borderId="0" xfId="0" applyFont="true" applyBorder="false" applyAlignment="true" applyProtection="true">
      <alignment horizontal="center" vertical="center" textRotation="0" wrapText="false" indent="0" shrinkToFit="false"/>
      <protection locked="true" hidden="false"/>
    </xf>
    <xf numFmtId="164" fontId="23" fillId="7" borderId="12" xfId="0" applyFont="true" applyBorder="true" applyAlignment="true" applyProtection="true">
      <alignment horizontal="center" vertical="center" textRotation="0" wrapText="false" indent="0" shrinkToFit="false"/>
      <protection locked="true" hidden="false"/>
    </xf>
    <xf numFmtId="168" fontId="28" fillId="9" borderId="2" xfId="0" applyFont="true" applyBorder="true" applyAlignment="true" applyProtection="true">
      <alignment horizontal="center" vertical="center" textRotation="0" wrapText="false" indent="0" shrinkToFit="false"/>
      <protection locked="true" hidden="false"/>
    </xf>
    <xf numFmtId="164" fontId="28" fillId="10" borderId="2" xfId="0" applyFont="true" applyBorder="true" applyAlignment="true" applyProtection="true">
      <alignment horizontal="center" vertical="center" textRotation="0" wrapText="false" indent="0" shrinkToFit="false"/>
      <protection locked="true" hidden="false"/>
    </xf>
    <xf numFmtId="164" fontId="0" fillId="11" borderId="2" xfId="0" applyFont="true" applyBorder="true" applyAlignment="true" applyProtection="true">
      <alignment horizontal="center" vertical="center" textRotation="0" wrapText="false" indent="0" shrinkToFit="false"/>
      <protection locked="true" hidden="false"/>
    </xf>
    <xf numFmtId="169" fontId="0" fillId="11" borderId="2" xfId="0" applyFont="true" applyBorder="true" applyAlignment="true" applyProtection="true">
      <alignment horizontal="center" vertical="center" textRotation="0" wrapText="false" indent="0" shrinkToFit="false"/>
      <protection locked="true" hidden="false"/>
    </xf>
    <xf numFmtId="164" fontId="22" fillId="7" borderId="13" xfId="0" applyFont="true" applyBorder="true" applyAlignment="true" applyProtection="true">
      <alignment horizontal="center" vertical="center" textRotation="0" wrapText="false" indent="0" shrinkToFit="false"/>
      <protection locked="true" hidden="false"/>
    </xf>
    <xf numFmtId="164" fontId="22" fillId="7" borderId="14" xfId="0" applyFont="true" applyBorder="true" applyAlignment="true" applyProtection="true">
      <alignment horizontal="center" vertical="center" textRotation="0" wrapText="false" indent="0" shrinkToFit="false"/>
      <protection locked="true" hidden="false"/>
    </xf>
    <xf numFmtId="164" fontId="22" fillId="7" borderId="8" xfId="0" applyFont="true" applyBorder="true" applyAlignment="true" applyProtection="true">
      <alignment horizontal="center" vertical="center" textRotation="0" wrapText="false" indent="0" shrinkToFit="false"/>
      <protection locked="true" hidden="false"/>
    </xf>
    <xf numFmtId="164" fontId="28" fillId="12" borderId="2" xfId="0" applyFont="true" applyBorder="true" applyAlignment="true" applyProtection="true">
      <alignment horizontal="center" vertical="center" textRotation="0" wrapText="false" indent="0" shrinkToFit="false"/>
      <protection locked="true" hidden="false"/>
    </xf>
    <xf numFmtId="164" fontId="28" fillId="13" borderId="2" xfId="0" applyFont="true" applyBorder="true" applyAlignment="true" applyProtection="true">
      <alignment horizontal="center" vertical="center" textRotation="0" wrapText="false" indent="0" shrinkToFit="false"/>
      <protection locked="true" hidden="false"/>
    </xf>
    <xf numFmtId="164" fontId="21" fillId="7" borderId="0" xfId="0" applyFont="true" applyBorder="false" applyAlignment="true" applyProtection="true">
      <alignment horizontal="center" vertical="center" textRotation="0" wrapText="false" indent="0" shrinkToFit="false"/>
      <protection locked="true" hidden="false"/>
    </xf>
    <xf numFmtId="164" fontId="32" fillId="7" borderId="0" xfId="0" applyFont="true" applyBorder="true" applyAlignment="true" applyProtection="true">
      <alignment horizontal="center" vertical="center" textRotation="0" wrapText="true" indent="0" shrinkToFit="false"/>
      <protection locked="true" hidden="false"/>
    </xf>
    <xf numFmtId="170" fontId="22" fillId="7" borderId="0" xfId="0" applyFont="true" applyBorder="false" applyAlignment="true" applyProtection="true">
      <alignment horizontal="general" vertical="center" textRotation="0" wrapText="false" indent="0" shrinkToFit="false"/>
      <protection locked="true" hidden="false"/>
    </xf>
    <xf numFmtId="164" fontId="28" fillId="12" borderId="15" xfId="0" applyFont="true" applyBorder="true" applyAlignment="true" applyProtection="true">
      <alignment horizontal="center" vertical="center" textRotation="0" wrapText="true" indent="0" shrinkToFit="false"/>
      <protection locked="true" hidden="false"/>
    </xf>
    <xf numFmtId="164" fontId="28" fillId="13" borderId="16" xfId="0" applyFont="true" applyBorder="true" applyAlignment="true" applyProtection="true">
      <alignment horizontal="center" vertical="center" textRotation="0" wrapText="true" indent="0" shrinkToFit="false"/>
      <protection locked="true" hidden="false"/>
    </xf>
    <xf numFmtId="164" fontId="29" fillId="14" borderId="15" xfId="0" applyFont="true" applyBorder="true" applyAlignment="true" applyProtection="true">
      <alignment horizontal="center" vertical="center" textRotation="0" wrapText="true" indent="0" shrinkToFit="false"/>
      <protection locked="true" hidden="false"/>
    </xf>
    <xf numFmtId="164" fontId="21" fillId="7" borderId="0" xfId="0" applyFont="true" applyBorder="true" applyAlignment="true" applyProtection="true">
      <alignment horizontal="center" vertical="center" textRotation="0" wrapText="false" indent="0" shrinkToFit="false"/>
      <protection locked="true" hidden="false"/>
    </xf>
    <xf numFmtId="164" fontId="22" fillId="3" borderId="8" xfId="0" applyFont="true" applyBorder="true" applyAlignment="true" applyProtection="true">
      <alignment horizontal="center" vertical="center" textRotation="0" wrapText="true" indent="0" shrinkToFit="false"/>
      <protection locked="true" hidden="false"/>
    </xf>
    <xf numFmtId="164" fontId="32" fillId="7" borderId="0" xfId="0" applyFont="true" applyBorder="false" applyAlignment="true" applyProtection="true">
      <alignment horizontal="right" vertical="center" textRotation="0" wrapText="true" indent="0" shrinkToFit="false"/>
      <protection locked="true" hidden="false"/>
    </xf>
    <xf numFmtId="164" fontId="33" fillId="7" borderId="0" xfId="0" applyFont="true" applyBorder="false" applyAlignment="true" applyProtection="true">
      <alignment horizontal="center" vertical="center" textRotation="0" wrapText="true" indent="0" shrinkToFit="false"/>
      <protection locked="true" hidden="false"/>
    </xf>
    <xf numFmtId="164" fontId="22" fillId="7" borderId="8" xfId="0" applyFont="true" applyBorder="true" applyAlignment="true" applyProtection="true">
      <alignment horizontal="right" vertical="center" textRotation="0" wrapText="false" indent="0" shrinkToFit="false"/>
      <protection locked="true" hidden="false"/>
    </xf>
    <xf numFmtId="164" fontId="33" fillId="7" borderId="0" xfId="0" applyFont="true" applyBorder="false" applyAlignment="true" applyProtection="true">
      <alignment horizontal="general" vertical="center" textRotation="0" wrapText="tru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xf numFmtId="164" fontId="28" fillId="0" borderId="15"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left" vertical="bottom" textRotation="0" wrapText="false" indent="0" shrinkToFit="false"/>
      <protection locked="true" hidden="false"/>
    </xf>
    <xf numFmtId="164" fontId="3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34" fillId="0" borderId="0" xfId="0" applyFont="true" applyBorder="true" applyAlignment="true" applyProtection="true">
      <alignment horizontal="center" vertical="bottom" textRotation="0" wrapText="false" indent="0" shrinkToFit="false"/>
      <protection locked="true" hidden="false"/>
    </xf>
    <xf numFmtId="164" fontId="34" fillId="15" borderId="2" xfId="0" applyFont="true" applyBorder="true" applyAlignment="true" applyProtection="true">
      <alignment horizontal="center" vertical="center" textRotation="0" wrapText="false" indent="0" shrinkToFit="false"/>
      <protection locked="true" hidden="false"/>
    </xf>
    <xf numFmtId="164" fontId="0" fillId="0" borderId="12" xfId="0" applyFont="false" applyBorder="true" applyAlignment="true" applyProtection="true">
      <alignment horizontal="general" vertical="bottom" textRotation="0" wrapText="false" indent="0" shrinkToFit="false"/>
      <protection locked="true" hidden="false"/>
    </xf>
    <xf numFmtId="164" fontId="0" fillId="0" borderId="12" xfId="0" applyFont="false" applyBorder="true" applyAlignment="true" applyProtection="true">
      <alignment horizontal="left" vertical="bottom" textRotation="0" wrapText="false" indent="0" shrinkToFit="false"/>
      <protection locked="true" hidden="false"/>
    </xf>
    <xf numFmtId="164" fontId="0" fillId="0" borderId="12" xfId="0" applyFont="false" applyBorder="true" applyAlignment="true" applyProtection="true">
      <alignment horizontal="center" vertical="center" textRotation="0" wrapText="false" indent="0" shrinkToFit="false"/>
      <protection locked="true" hidden="false"/>
    </xf>
    <xf numFmtId="164" fontId="34" fillId="0" borderId="12" xfId="0" applyFont="true" applyBorder="true" applyAlignment="true" applyProtection="true">
      <alignment horizontal="center" vertical="center" textRotation="0" wrapText="false" indent="0" shrinkToFit="false"/>
      <protection locked="true" hidden="false"/>
    </xf>
    <xf numFmtId="164" fontId="0" fillId="0" borderId="17" xfId="0" applyFont="false" applyBorder="true" applyAlignment="true" applyProtection="true">
      <alignment horizontal="general" vertical="bottom" textRotation="0" wrapText="false" indent="0" shrinkToFit="false"/>
      <protection locked="true" hidden="false"/>
    </xf>
    <xf numFmtId="164" fontId="34" fillId="16" borderId="18" xfId="0" applyFont="true" applyBorder="true" applyAlignment="true" applyProtection="true">
      <alignment horizontal="center" vertical="center" textRotation="0" wrapText="false" indent="0" shrinkToFit="false"/>
      <protection locked="true" hidden="false"/>
    </xf>
    <xf numFmtId="171" fontId="0" fillId="6" borderId="0" xfId="0" applyFont="false" applyBorder="true" applyAlignment="true" applyProtection="true">
      <alignment horizontal="center" vertical="center" textRotation="0" wrapText="false" indent="0" shrinkToFit="false"/>
      <protection locked="true" hidden="false"/>
    </xf>
    <xf numFmtId="164" fontId="7" fillId="17" borderId="19" xfId="0" applyFont="true" applyBorder="true" applyAlignment="true" applyProtection="true">
      <alignment horizontal="center" vertical="center" textRotation="0" wrapText="false" indent="0" shrinkToFit="false"/>
      <protection locked="false" hidden="false"/>
    </xf>
    <xf numFmtId="164" fontId="34" fillId="16" borderId="20" xfId="0" applyFont="true" applyBorder="true" applyAlignment="true" applyProtection="true">
      <alignment horizontal="center" vertical="center" textRotation="0" wrapText="false" indent="0" shrinkToFit="false"/>
      <protection locked="true" hidden="false"/>
    </xf>
    <xf numFmtId="164" fontId="7" fillId="17" borderId="21" xfId="0" applyFont="true" applyBorder="true" applyAlignment="true" applyProtection="true">
      <alignment horizontal="center" vertical="center" textRotation="0" wrapText="false" indent="0" shrinkToFit="false"/>
      <protection locked="false" hidden="false"/>
    </xf>
    <xf numFmtId="164" fontId="0" fillId="0" borderId="22" xfId="0" applyFont="false" applyBorder="true" applyAlignment="true" applyProtection="true">
      <alignment horizontal="general" vertical="bottom" textRotation="0" wrapText="false" indent="0" shrinkToFit="false"/>
      <protection locked="true" hidden="false"/>
    </xf>
    <xf numFmtId="164" fontId="0" fillId="0" borderId="23" xfId="0" applyFont="false" applyBorder="true" applyAlignment="true" applyProtection="true">
      <alignment horizontal="general" vertical="bottom" textRotation="0" wrapText="false" indent="0" shrinkToFit="false"/>
      <protection locked="true" hidden="false"/>
    </xf>
    <xf numFmtId="164" fontId="0" fillId="0" borderId="23" xfId="0" applyFont="false" applyBorder="true" applyAlignment="true" applyProtection="true">
      <alignment horizontal="center" vertical="center" textRotation="0" wrapText="false" indent="0" shrinkToFit="false"/>
      <protection locked="true" hidden="false"/>
    </xf>
    <xf numFmtId="164" fontId="0" fillId="0" borderId="17" xfId="0" applyFont="false" applyBorder="true" applyAlignment="true" applyProtection="true">
      <alignment horizontal="center" vertical="center" textRotation="0" wrapText="false" indent="0" shrinkToFit="false"/>
      <protection locked="true" hidden="false"/>
    </xf>
    <xf numFmtId="164" fontId="0" fillId="0" borderId="20" xfId="0" applyFont="false" applyBorder="true" applyAlignment="true" applyProtection="true">
      <alignment horizontal="general" vertical="bottom" textRotation="0" wrapText="false" indent="0" shrinkToFit="false"/>
      <protection locked="true" hidden="false"/>
    </xf>
    <xf numFmtId="164" fontId="34" fillId="16" borderId="22" xfId="0" applyFont="true" applyBorder="true" applyAlignment="true" applyProtection="true">
      <alignment horizontal="center" vertical="center" textRotation="0" wrapText="false" indent="0" shrinkToFit="false"/>
      <protection locked="true" hidden="false"/>
    </xf>
    <xf numFmtId="164" fontId="0" fillId="17" borderId="17" xfId="0" applyFont="false" applyBorder="true" applyAlignment="true" applyProtection="true">
      <alignment horizontal="center" vertical="center" textRotation="0" wrapText="false" indent="0" shrinkToFit="false"/>
      <protection locked="false" hidden="false"/>
    </xf>
    <xf numFmtId="172" fontId="0" fillId="6" borderId="0" xfId="0" applyFont="false" applyBorder="true" applyAlignment="true" applyProtection="true">
      <alignment horizontal="center" vertical="center" textRotation="0" wrapText="false" indent="0" shrinkToFit="false"/>
      <protection locked="true" hidden="false"/>
    </xf>
    <xf numFmtId="164" fontId="0" fillId="17" borderId="23" xfId="0" applyFont="false" applyBorder="true" applyAlignment="true" applyProtection="true">
      <alignment horizontal="center" vertical="center" textRotation="0" wrapText="false" indent="0" shrinkToFit="false"/>
      <protection locked="false" hidden="false"/>
    </xf>
    <xf numFmtId="164" fontId="0" fillId="0" borderId="18" xfId="0" applyFont="false" applyBorder="true" applyAlignment="true" applyProtection="true">
      <alignment horizontal="general" vertical="bottom" textRotation="0" wrapText="false" indent="0" shrinkToFit="false"/>
      <protection locked="true" hidden="false"/>
    </xf>
    <xf numFmtId="164" fontId="0" fillId="0" borderId="23" xfId="0" applyFont="false" applyBorder="true" applyAlignment="true" applyProtection="true">
      <alignment horizontal="center" vertical="bottom" textRotation="0" wrapText="false" indent="0" shrinkToFit="false"/>
      <protection locked="true" hidden="false"/>
    </xf>
    <xf numFmtId="164" fontId="7" fillId="0" borderId="24" xfId="0" applyFont="true" applyBorder="true" applyAlignment="true" applyProtection="true">
      <alignment horizontal="center" vertical="bottom" textRotation="0" wrapText="false" indent="0" shrinkToFit="false"/>
      <protection locked="true" hidden="false"/>
    </xf>
    <xf numFmtId="164" fontId="0" fillId="18" borderId="24" xfId="0" applyFont="false" applyBorder="true" applyAlignment="true" applyProtection="true">
      <alignment horizontal="center" vertical="center" textRotation="0" wrapText="false" indent="0" shrinkToFit="false"/>
      <protection locked="false" hidden="false"/>
    </xf>
    <xf numFmtId="172" fontId="0" fillId="6" borderId="0" xfId="0" applyFont="false" applyBorder="true" applyAlignment="true" applyProtection="true">
      <alignment horizontal="center" vertical="bottom" textRotation="0" wrapText="false" indent="0" shrinkToFit="false"/>
      <protection locked="true" hidden="false"/>
    </xf>
    <xf numFmtId="171" fontId="0" fillId="6" borderId="23" xfId="0" applyFont="false" applyBorder="true" applyAlignment="true" applyProtection="true">
      <alignment horizontal="center" vertical="center" textRotation="0" wrapText="false" indent="0" shrinkToFit="false"/>
      <protection locked="true" hidden="false"/>
    </xf>
    <xf numFmtId="164" fontId="34" fillId="0" borderId="23" xfId="0" applyFont="true" applyBorder="true" applyAlignment="true" applyProtection="true">
      <alignment horizontal="center" vertical="center" textRotation="0" wrapText="false" indent="0" shrinkToFit="false"/>
      <protection locked="true" hidden="false"/>
    </xf>
    <xf numFmtId="164" fontId="0" fillId="0" borderId="23" xfId="0" applyFont="false" applyBorder="true" applyAlignment="true" applyProtection="true">
      <alignment horizontal="left" vertical="bottom" textRotation="0" wrapText="false" indent="0" shrinkToFit="false"/>
      <protection locked="true" hidden="false"/>
    </xf>
    <xf numFmtId="172" fontId="0" fillId="6" borderId="23" xfId="0" applyFont="false" applyBorder="true" applyAlignment="true" applyProtection="true">
      <alignment horizontal="center" vertical="bottom" textRotation="0" wrapText="false" indent="0" shrinkToFit="false"/>
      <protection locked="true" hidden="false"/>
    </xf>
    <xf numFmtId="164" fontId="0" fillId="0" borderId="25" xfId="0" applyFont="false" applyBorder="true" applyAlignment="true" applyProtection="true">
      <alignment horizontal="general" vertical="bottom" textRotation="0" wrapText="false" indent="0" shrinkToFit="false"/>
      <protection locked="true" hidden="false"/>
    </xf>
    <xf numFmtId="164" fontId="35" fillId="19" borderId="20" xfId="0" applyFont="true" applyBorder="true" applyAlignment="true" applyProtection="true">
      <alignment horizontal="center" vertical="center" textRotation="0" wrapText="false" indent="0" shrinkToFit="false"/>
      <protection locked="true" hidden="false"/>
    </xf>
    <xf numFmtId="164" fontId="35" fillId="19" borderId="22" xfId="0" applyFont="true" applyBorder="true" applyAlignment="true" applyProtection="true">
      <alignment horizontal="center" vertical="center" textRotation="0" wrapText="false" indent="0" shrinkToFit="false"/>
      <protection locked="true" hidden="false"/>
    </xf>
    <xf numFmtId="164" fontId="0" fillId="0" borderId="26" xfId="0" applyFont="false" applyBorder="true" applyAlignment="true" applyProtection="true">
      <alignment horizontal="general" vertical="bottom" textRotation="0" wrapText="false" indent="0" shrinkToFit="false"/>
      <protection locked="true" hidden="false"/>
    </xf>
    <xf numFmtId="164" fontId="0" fillId="0" borderId="27" xfId="0" applyFont="false" applyBorder="true" applyAlignment="true" applyProtection="true">
      <alignment horizontal="general" vertical="bottom" textRotation="0" wrapText="false" indent="0" shrinkToFit="false"/>
      <protection locked="true" hidden="false"/>
    </xf>
    <xf numFmtId="164" fontId="0" fillId="0" borderId="28" xfId="0" applyFont="false" applyBorder="true" applyAlignment="true" applyProtection="true">
      <alignment horizontal="center" vertical="center" textRotation="0" wrapText="false" indent="0" shrinkToFit="false"/>
      <protection locked="true" hidden="false"/>
    </xf>
    <xf numFmtId="164" fontId="0" fillId="0" borderId="21" xfId="0" applyFont="false" applyBorder="true" applyAlignment="true" applyProtection="true">
      <alignment horizontal="center" vertical="center" textRotation="0" wrapText="false" indent="0" shrinkToFit="false"/>
      <protection locked="true" hidden="false"/>
    </xf>
    <xf numFmtId="164" fontId="0" fillId="0" borderId="21" xfId="0" applyFont="false" applyBorder="true" applyAlignment="true" applyProtection="true">
      <alignment horizontal="general" vertical="bottom" textRotation="0" wrapText="false" indent="0" shrinkToFit="false"/>
      <protection locked="true" hidden="false"/>
    </xf>
    <xf numFmtId="172" fontId="0" fillId="6" borderId="21" xfId="0" applyFont="false" applyBorder="true" applyAlignment="true" applyProtection="true">
      <alignment horizontal="center" vertical="bottom" textRotation="0" wrapText="false" indent="0" shrinkToFit="false"/>
      <protection locked="true" hidden="false"/>
    </xf>
    <xf numFmtId="164" fontId="35" fillId="19" borderId="19"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false" hidden="false"/>
    </xf>
    <xf numFmtId="164" fontId="35" fillId="19" borderId="17" xfId="0" applyFont="true" applyBorder="true" applyAlignment="true" applyProtection="true">
      <alignment horizontal="center" vertical="center" textRotation="0" wrapText="false" indent="0" shrinkToFit="false"/>
      <protection locked="true" hidden="false"/>
    </xf>
    <xf numFmtId="172" fontId="0" fillId="6" borderId="21" xfId="0" applyFont="false" applyBorder="true" applyAlignment="true" applyProtection="true">
      <alignment horizontal="center" vertical="center" textRotation="0" wrapText="false" indent="0" shrinkToFit="false"/>
      <protection locked="true" hidden="false"/>
    </xf>
    <xf numFmtId="164" fontId="34" fillId="0" borderId="0" xfId="0" applyFont="true" applyBorder="true" applyAlignment="true" applyProtection="true">
      <alignment horizontal="general" vertical="center" textRotation="0" wrapText="false" indent="0" shrinkToFit="false"/>
      <protection locked="true" hidden="false"/>
    </xf>
    <xf numFmtId="164" fontId="36" fillId="0" borderId="29" xfId="0" applyFont="true" applyBorder="true" applyAlignment="true" applyProtection="true">
      <alignment horizontal="general" vertical="bottom" textRotation="0" wrapText="false" indent="0" shrinkToFit="false"/>
      <protection locked="true" hidden="false"/>
    </xf>
    <xf numFmtId="164" fontId="0" fillId="0" borderId="30" xfId="0" applyFont="false" applyBorder="true" applyAlignment="true" applyProtection="true">
      <alignment horizontal="general" vertical="bottom" textRotation="0" wrapText="false" indent="0" shrinkToFit="false"/>
      <protection locked="true" hidden="false"/>
    </xf>
    <xf numFmtId="164" fontId="36" fillId="0" borderId="0" xfId="0" applyFont="true" applyBorder="true" applyAlignment="true" applyProtection="true">
      <alignment horizontal="general" vertical="bottom" textRotation="0" wrapText="false" indent="0" shrinkToFit="false"/>
      <protection locked="true" hidden="false"/>
    </xf>
    <xf numFmtId="164" fontId="36" fillId="0" borderId="12" xfId="0" applyFont="true" applyBorder="true" applyAlignment="true" applyProtection="true">
      <alignment horizontal="general" vertical="bottom" textRotation="0" wrapText="false" indent="0" shrinkToFit="false"/>
      <protection locked="true" hidden="false"/>
    </xf>
    <xf numFmtId="164" fontId="0" fillId="0" borderId="28" xfId="0" applyFont="false" applyBorder="true" applyAlignment="true" applyProtection="true">
      <alignment horizontal="general" vertical="bottom" textRotation="0" wrapText="false" indent="0" shrinkToFit="false"/>
      <protection locked="true" hidden="false"/>
    </xf>
    <xf numFmtId="164" fontId="36" fillId="0" borderId="17" xfId="0" applyFont="true" applyBorder="true" applyAlignment="true" applyProtection="true">
      <alignment horizontal="general" vertical="bottom" textRotation="0" wrapText="false" indent="0" shrinkToFit="false"/>
      <protection locked="true" hidden="false"/>
    </xf>
    <xf numFmtId="164" fontId="0" fillId="0" borderId="29" xfId="0" applyFont="false" applyBorder="true" applyAlignment="true" applyProtection="true">
      <alignment horizontal="general" vertical="bottom" textRotation="0" wrapText="false" indent="0" shrinkToFit="false"/>
      <protection locked="true" hidden="false"/>
    </xf>
    <xf numFmtId="164" fontId="0" fillId="0" borderId="30" xfId="0" applyFont="false" applyBorder="true" applyAlignment="true" applyProtection="true">
      <alignment horizontal="left" vertical="bottom" textRotation="0" wrapText="false" indent="0" shrinkToFit="false"/>
      <protection locked="true" hidden="false"/>
    </xf>
    <xf numFmtId="164" fontId="36" fillId="0" borderId="20" xfId="0" applyFont="true" applyBorder="true" applyAlignment="true" applyProtection="true">
      <alignment horizontal="general" vertical="bottom" textRotation="0" wrapText="false" indent="0" shrinkToFit="false"/>
      <protection locked="true" hidden="false"/>
    </xf>
    <xf numFmtId="164" fontId="0" fillId="0" borderId="31" xfId="0" applyFont="false" applyBorder="true" applyAlignment="true" applyProtection="true">
      <alignment horizontal="general" vertical="bottom" textRotation="0" wrapText="false" indent="0" shrinkToFit="false"/>
      <protection locked="true" hidden="false"/>
    </xf>
    <xf numFmtId="164" fontId="0" fillId="0" borderId="30" xfId="0" applyFont="false" applyBorder="true" applyAlignment="true" applyProtection="true">
      <alignment horizontal="center" vertical="bottom" textRotation="0" wrapText="false" indent="0" shrinkToFit="false"/>
      <protection locked="true" hidden="false"/>
    </xf>
    <xf numFmtId="164" fontId="0" fillId="0" borderId="32" xfId="0" applyFont="false" applyBorder="true" applyAlignment="true" applyProtection="true">
      <alignment horizontal="general" vertical="bottom" textRotation="0" wrapText="false" indent="0" shrinkToFit="false"/>
      <protection locked="true" hidden="false"/>
    </xf>
    <xf numFmtId="164" fontId="36" fillId="0" borderId="18" xfId="0" applyFont="true" applyBorder="true" applyAlignment="true" applyProtection="true">
      <alignment horizontal="general" vertical="bottom" textRotation="0" wrapText="false" indent="0" shrinkToFit="false"/>
      <protection locked="true" hidden="false"/>
    </xf>
    <xf numFmtId="164" fontId="36" fillId="0" borderId="0" xfId="0" applyFont="true" applyBorder="true" applyAlignment="true" applyProtection="true">
      <alignment horizontal="center" vertical="bottom" textRotation="0" wrapText="false" indent="0" shrinkToFit="false"/>
      <protection locked="true" hidden="false"/>
    </xf>
    <xf numFmtId="164" fontId="36" fillId="0" borderId="0" xfId="0" applyFont="true" applyBorder="true" applyAlignment="true" applyProtection="true">
      <alignment horizontal="right" vertical="bottom" textRotation="0" wrapText="false" indent="0" shrinkToFit="false"/>
      <protection locked="true" hidden="false"/>
    </xf>
    <xf numFmtId="164" fontId="0" fillId="0" borderId="33" xfId="0" applyFont="false" applyBorder="true" applyAlignment="true" applyProtection="true">
      <alignment horizontal="center" vertical="center" textRotation="0" wrapText="false" indent="0" shrinkToFit="false"/>
      <protection locked="true" hidden="false"/>
    </xf>
    <xf numFmtId="164" fontId="36" fillId="0" borderId="25" xfId="0" applyFont="true" applyBorder="true" applyAlignment="true" applyProtection="true">
      <alignment horizontal="general" vertical="bottom" textRotation="0" wrapText="false" indent="0" shrinkToFit="false"/>
      <protection locked="true" hidden="false"/>
    </xf>
    <xf numFmtId="164" fontId="36" fillId="0" borderId="12" xfId="0" applyFont="true" applyBorder="true" applyAlignment="true" applyProtection="true">
      <alignment horizontal="center" vertical="bottom" textRotation="0" wrapText="false" indent="0" shrinkToFit="false"/>
      <protection locked="true" hidden="false"/>
    </xf>
    <xf numFmtId="164" fontId="0" fillId="0" borderId="19" xfId="0" applyFont="false" applyBorder="true" applyAlignment="true" applyProtection="true">
      <alignment horizontal="general" vertical="bottom" textRotation="0" wrapText="false" indent="0" shrinkToFit="false"/>
      <protection locked="true" hidden="false"/>
    </xf>
    <xf numFmtId="164" fontId="0" fillId="0" borderId="34" xfId="0" applyFont="false" applyBorder="true" applyAlignment="true" applyProtection="true">
      <alignment horizontal="general" vertical="bottom" textRotation="0" wrapText="false" indent="0" shrinkToFit="false"/>
      <protection locked="true" hidden="false"/>
    </xf>
    <xf numFmtId="171" fontId="0" fillId="0" borderId="0" xfId="0" applyFont="fals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false" hidden="false"/>
    </xf>
    <xf numFmtId="172" fontId="0" fillId="6" borderId="23" xfId="0" applyFont="false" applyBorder="true" applyAlignment="true" applyProtection="true">
      <alignment horizontal="center" vertical="center" textRotation="0" wrapText="false" indent="0" shrinkToFit="false"/>
      <protection locked="true" hidden="false"/>
    </xf>
    <xf numFmtId="164" fontId="36" fillId="0" borderId="30" xfId="0" applyFont="true" applyBorder="true" applyAlignment="true" applyProtection="true">
      <alignment horizontal="right" vertical="bottom" textRotation="0" wrapText="false" indent="0" shrinkToFit="false"/>
      <protection locked="true" hidden="false"/>
    </xf>
    <xf numFmtId="164" fontId="0" fillId="0" borderId="27" xfId="0" applyFont="false" applyBorder="true" applyAlignment="true" applyProtection="true">
      <alignment horizontal="center" vertical="center" textRotation="0" wrapText="false" indent="0" shrinkToFit="false"/>
      <protection locked="true" hidden="false"/>
    </xf>
    <xf numFmtId="164" fontId="37" fillId="0" borderId="0" xfId="0" applyFont="true" applyBorder="true" applyAlignment="true" applyProtection="true">
      <alignment horizontal="center" vertical="bottom" textRotation="0" wrapText="false" indent="0" shrinkToFit="false"/>
      <protection locked="true" hidden="false"/>
    </xf>
    <xf numFmtId="164" fontId="37" fillId="0" borderId="0" xfId="0" applyFont="tru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bottom" textRotation="0" wrapText="false" indent="0" shrinkToFit="false"/>
      <protection locked="true" hidden="false"/>
    </xf>
    <xf numFmtId="164" fontId="39" fillId="0" borderId="0" xfId="0" applyFont="tru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center" textRotation="0" wrapText="false" indent="0" shrinkToFit="false"/>
      <protection locked="true" hidden="false"/>
    </xf>
    <xf numFmtId="164" fontId="14" fillId="0" borderId="0" xfId="21" applyFont="true" applyBorder="false" applyAlignment="true" applyProtection="true">
      <alignment horizontal="right" vertical="center" textRotation="0" wrapText="false" indent="0" shrinkToFit="false"/>
      <protection locked="true" hidden="false"/>
    </xf>
    <xf numFmtId="164" fontId="17" fillId="0" borderId="0" xfId="21" applyFont="true" applyBorder="true" applyAlignment="true" applyProtection="true">
      <alignment horizontal="center" vertical="center" textRotation="0" wrapText="false" indent="0" shrinkToFit="false"/>
      <protection locked="true" hidden="false"/>
    </xf>
    <xf numFmtId="164" fontId="18" fillId="0" borderId="0" xfId="21" applyFont="true" applyBorder="true" applyAlignment="true" applyProtection="true">
      <alignment horizontal="center" vertical="center" textRotation="0" wrapText="false" indent="0" shrinkToFit="false"/>
      <protection locked="true" hidden="false"/>
    </xf>
    <xf numFmtId="164" fontId="12" fillId="20" borderId="0" xfId="21" applyFont="true" applyBorder="true" applyAlignment="true" applyProtection="true">
      <alignment horizontal="center" vertical="center" textRotation="0" wrapText="false" indent="0" shrinkToFit="false"/>
      <protection locked="true" hidden="false"/>
    </xf>
    <xf numFmtId="166" fontId="20" fillId="20" borderId="0" xfId="21" applyFont="true" applyBorder="true" applyAlignment="true" applyProtection="true">
      <alignment horizontal="center" vertical="center" textRotation="0" wrapText="false" indent="0" shrinkToFit="false"/>
      <protection locked="true" hidden="false"/>
    </xf>
    <xf numFmtId="164" fontId="23" fillId="21" borderId="2" xfId="26" applyFont="true" applyBorder="true" applyAlignment="true" applyProtection="true">
      <alignment horizontal="center" vertical="center" textRotation="0" wrapText="false" indent="0" shrinkToFit="false"/>
      <protection locked="true" hidden="false"/>
    </xf>
    <xf numFmtId="164" fontId="40" fillId="0" borderId="2" xfId="26" applyFont="true" applyBorder="true" applyAlignment="true" applyProtection="true">
      <alignment horizontal="center" vertical="center" textRotation="0" wrapText="false" indent="0" shrinkToFit="false"/>
      <protection locked="true" hidden="false"/>
    </xf>
    <xf numFmtId="172" fontId="40" fillId="22" borderId="2" xfId="26" applyFont="true" applyBorder="true" applyAlignment="true" applyProtection="true">
      <alignment horizontal="center" vertical="center" textRotation="0" wrapText="false" indent="0" shrinkToFit="false"/>
      <protection locked="true" hidden="false"/>
    </xf>
    <xf numFmtId="164" fontId="40" fillId="0" borderId="2" xfId="26" applyFont="true" applyBorder="true" applyAlignment="true" applyProtection="true">
      <alignment horizontal="general" vertical="center" textRotation="0" wrapText="false" indent="0" shrinkToFit="false"/>
      <protection locked="true" hidden="false"/>
    </xf>
    <xf numFmtId="164" fontId="40" fillId="0" borderId="2" xfId="26" applyFont="true" applyBorder="true" applyAlignment="true" applyProtection="true">
      <alignment horizontal="center" vertical="bottom" textRotation="0" wrapText="false" indent="0" shrinkToFit="false"/>
      <protection locked="true" hidden="false"/>
    </xf>
    <xf numFmtId="164" fontId="30" fillId="0" borderId="35" xfId="0" applyFont="true" applyBorder="true" applyAlignment="true" applyProtection="true">
      <alignment horizontal="center" vertical="center" textRotation="0" wrapText="false" indent="0" shrinkToFit="false"/>
      <protection locked="true" hidden="false"/>
    </xf>
    <xf numFmtId="164" fontId="5" fillId="0" borderId="36" xfId="0" applyFont="true" applyBorder="true" applyAlignment="true" applyProtection="true">
      <alignment horizontal="general" vertical="center" textRotation="0" wrapText="false" indent="0" shrinkToFit="false"/>
      <protection locked="true" hidden="false"/>
    </xf>
    <xf numFmtId="164" fontId="5" fillId="0" borderId="37" xfId="0" applyFont="true" applyBorder="true" applyAlignment="true" applyProtection="true">
      <alignment horizontal="general" vertical="center" textRotation="0" wrapText="false" indent="0" shrinkToFit="false"/>
      <protection locked="true" hidden="false"/>
    </xf>
    <xf numFmtId="164" fontId="5" fillId="0" borderId="18"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41" fillId="0" borderId="0" xfId="0" applyFont="true" applyBorder="false" applyAlignment="true" applyProtection="true">
      <alignment horizontal="general" vertical="center" textRotation="0" wrapText="false" indent="0" shrinkToFit="false"/>
      <protection locked="true" hidden="false"/>
    </xf>
    <xf numFmtId="164" fontId="5" fillId="0" borderId="27" xfId="0" applyFont="true" applyBorder="true" applyAlignment="true" applyProtection="true">
      <alignment horizontal="general" vertical="center" textRotation="0" wrapText="false" indent="0" shrinkToFit="false"/>
      <protection locked="true" hidden="false"/>
    </xf>
    <xf numFmtId="164" fontId="28" fillId="0" borderId="18" xfId="0" applyFont="true" applyBorder="true" applyAlignment="true" applyProtection="true">
      <alignment horizontal="general" vertical="center" textRotation="0" wrapText="false" indent="0" shrinkToFit="false"/>
      <protection locked="true" hidden="false"/>
    </xf>
    <xf numFmtId="164" fontId="30" fillId="0" borderId="0" xfId="0" applyFont="true" applyBorder="true" applyAlignment="true" applyProtection="true">
      <alignment horizontal="center" vertical="center" textRotation="0" wrapText="false" indent="0" shrinkToFit="false"/>
      <protection locked="true" hidden="false"/>
    </xf>
    <xf numFmtId="164" fontId="42" fillId="0" borderId="18" xfId="0" applyFont="true" applyBorder="true" applyAlignment="true" applyProtection="true">
      <alignment horizontal="center" vertical="center" textRotation="0" wrapText="false" indent="0" shrinkToFit="false"/>
      <protection locked="true" hidden="false"/>
    </xf>
    <xf numFmtId="164" fontId="42" fillId="0" borderId="0" xfId="0" applyFont="true" applyBorder="true" applyAlignment="true" applyProtection="true">
      <alignment horizontal="center" vertical="center" textRotation="0" wrapText="false" indent="0" shrinkToFit="false"/>
      <protection locked="true" hidden="false"/>
    </xf>
    <xf numFmtId="164" fontId="41" fillId="0" borderId="0" xfId="0" applyFont="true" applyBorder="false" applyAlignment="true" applyProtection="true">
      <alignment horizontal="center" vertical="center" textRotation="0" wrapText="false" indent="0" shrinkToFit="false"/>
      <protection locked="true" hidden="false"/>
    </xf>
    <xf numFmtId="164" fontId="5" fillId="0" borderId="18" xfId="24" applyFont="true" applyBorder="true" applyAlignment="true" applyProtection="true">
      <alignment horizontal="general" vertical="center" textRotation="0" wrapText="false" indent="0" shrinkToFit="false"/>
      <protection locked="true" hidden="false"/>
    </xf>
    <xf numFmtId="164" fontId="5" fillId="0" borderId="0" xfId="24" applyFont="true" applyBorder="false" applyAlignment="true" applyProtection="true">
      <alignment horizontal="general" vertical="center" textRotation="0" wrapText="false" indent="0" shrinkToFit="false"/>
      <protection locked="true" hidden="false"/>
    </xf>
    <xf numFmtId="164" fontId="5" fillId="0" borderId="27" xfId="24" applyFont="true" applyBorder="true" applyAlignment="true" applyProtection="true">
      <alignment horizontal="general" vertical="center" textRotation="0" wrapText="false" indent="0" shrinkToFit="false"/>
      <protection locked="true" hidden="false"/>
    </xf>
    <xf numFmtId="164" fontId="41" fillId="10" borderId="2" xfId="24" applyFont="true" applyBorder="true" applyAlignment="true" applyProtection="true">
      <alignment horizontal="center" vertical="center" textRotation="0" wrapText="false" indent="0" shrinkToFit="false"/>
      <protection locked="true" hidden="false"/>
    </xf>
    <xf numFmtId="164" fontId="5" fillId="0" borderId="18" xfId="24" applyFont="true" applyBorder="true" applyAlignment="true" applyProtection="true">
      <alignment horizontal="center" vertical="center" textRotation="0" wrapText="false" indent="0" shrinkToFit="false"/>
      <protection locked="true" hidden="false"/>
    </xf>
    <xf numFmtId="164" fontId="41" fillId="10" borderId="35" xfId="24" applyFont="true" applyBorder="true" applyAlignment="true" applyProtection="true">
      <alignment horizontal="center" vertical="center" textRotation="0" wrapText="false" indent="0" shrinkToFit="false"/>
      <protection locked="true" hidden="false"/>
    </xf>
    <xf numFmtId="164" fontId="5" fillId="0" borderId="0" xfId="24" applyFont="true" applyBorder="false" applyAlignment="true" applyProtection="true">
      <alignment horizontal="center" vertical="center" textRotation="0" wrapText="false" indent="0" shrinkToFit="false"/>
      <protection locked="true" hidden="false"/>
    </xf>
    <xf numFmtId="164" fontId="43" fillId="0" borderId="2" xfId="24" applyFont="true" applyBorder="true" applyAlignment="true" applyProtection="true">
      <alignment horizontal="center" vertical="center" textRotation="0" wrapText="false" indent="0" shrinkToFit="false"/>
      <protection locked="true" hidden="false"/>
    </xf>
    <xf numFmtId="164" fontId="12" fillId="10" borderId="18" xfId="0" applyFont="true" applyBorder="true" applyAlignment="true" applyProtection="true">
      <alignment horizontal="center" vertical="center" textRotation="0" wrapText="false" indent="0" shrinkToFit="false"/>
      <protection locked="true" hidden="false"/>
    </xf>
    <xf numFmtId="164" fontId="5" fillId="0" borderId="26" xfId="0" applyFont="true" applyBorder="true" applyAlignment="true" applyProtection="true">
      <alignment horizontal="general" vertical="center" textRotation="0" wrapText="false" indent="0" shrinkToFit="false"/>
      <protection locked="true" hidden="false"/>
    </xf>
    <xf numFmtId="164" fontId="30" fillId="0" borderId="26" xfId="0" applyFont="true" applyBorder="true" applyAlignment="true" applyProtection="true">
      <alignment horizontal="center" vertical="center" textRotation="0" wrapText="false" indent="0" shrinkToFit="false"/>
      <protection locked="true" hidden="false"/>
    </xf>
    <xf numFmtId="164" fontId="44" fillId="0" borderId="0" xfId="0" applyFont="true" applyBorder="false" applyAlignment="true" applyProtection="true">
      <alignment horizontal="general" vertical="center" textRotation="0" wrapText="false" indent="0" shrinkToFit="false"/>
      <protection locked="true" hidden="false"/>
    </xf>
    <xf numFmtId="164" fontId="5" fillId="0" borderId="25" xfId="0" applyFont="true" applyBorder="true" applyAlignment="true" applyProtection="true">
      <alignment horizontal="general" vertical="center" textRotation="0" wrapText="false" indent="0" shrinkToFit="false"/>
      <protection locked="true" hidden="false"/>
    </xf>
    <xf numFmtId="164" fontId="44" fillId="0" borderId="18" xfId="0" applyFont="true" applyBorder="true" applyAlignment="true" applyProtection="true">
      <alignment horizontal="left" vertical="center" textRotation="0" wrapText="false" indent="0" shrinkToFit="false"/>
      <protection locked="true" hidden="false"/>
    </xf>
    <xf numFmtId="164" fontId="5" fillId="10" borderId="35"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10" borderId="25" xfId="0" applyFont="true" applyBorder="true" applyAlignment="true" applyProtection="true">
      <alignment horizontal="general" vertical="center" textRotation="0" wrapText="false" indent="0" shrinkToFit="false"/>
      <protection locked="true" hidden="false"/>
    </xf>
    <xf numFmtId="164" fontId="5" fillId="0" borderId="35" xfId="0" applyFont="true" applyBorder="true" applyAlignment="true" applyProtection="true">
      <alignment horizontal="general" vertical="center" textRotation="0" wrapText="false" indent="0" shrinkToFit="false"/>
      <protection locked="true" hidden="false"/>
    </xf>
    <xf numFmtId="164" fontId="42" fillId="10" borderId="18" xfId="0" applyFont="true" applyBorder="true" applyAlignment="true" applyProtection="true">
      <alignment horizontal="center" vertical="center" textRotation="0" wrapText="false" indent="0" shrinkToFit="false"/>
      <protection locked="true" hidden="false"/>
    </xf>
    <xf numFmtId="164" fontId="42" fillId="0" borderId="2" xfId="0" applyFont="true" applyBorder="true" applyAlignment="true" applyProtection="true">
      <alignment horizontal="center" vertical="center" textRotation="0" wrapText="false" indent="0" shrinkToFit="false"/>
      <protection locked="true" hidden="false"/>
    </xf>
    <xf numFmtId="164" fontId="45" fillId="0" borderId="20" xfId="0" applyFont="true" applyBorder="true" applyAlignment="true" applyProtection="true">
      <alignment horizontal="general" vertical="center" textRotation="0" wrapText="false" indent="0" shrinkToFit="false"/>
      <protection locked="true" hidden="false"/>
    </xf>
    <xf numFmtId="164" fontId="5" fillId="0" borderId="21" xfId="0" applyFont="true" applyBorder="true" applyAlignment="true" applyProtection="true">
      <alignment horizontal="general" vertical="center" textRotation="0" wrapText="false" indent="0" shrinkToFit="false"/>
      <protection locked="true" hidden="false"/>
    </xf>
    <xf numFmtId="164" fontId="5" fillId="0" borderId="19" xfId="0" applyFont="true" applyBorder="true" applyAlignment="true" applyProtection="true">
      <alignment horizontal="general" vertical="center" textRotation="0" wrapText="false" indent="0" shrinkToFit="false"/>
      <protection locked="true" hidden="false"/>
    </xf>
    <xf numFmtId="164" fontId="5" fillId="0" borderId="22" xfId="0" applyFont="true" applyBorder="true" applyAlignment="true" applyProtection="true">
      <alignment horizontal="general" vertical="center" textRotation="0" wrapText="false" indent="0" shrinkToFit="false"/>
      <protection locked="true" hidden="false"/>
    </xf>
    <xf numFmtId="164" fontId="5" fillId="0" borderId="23" xfId="0" applyFont="true" applyBorder="true" applyAlignment="true" applyProtection="true">
      <alignment horizontal="general" vertical="center" textRotation="0" wrapText="false" indent="0" shrinkToFit="false"/>
      <protection locked="true" hidden="false"/>
    </xf>
    <xf numFmtId="164" fontId="5" fillId="0" borderId="17" xfId="0" applyFont="true" applyBorder="true" applyAlignment="true" applyProtection="true">
      <alignment horizontal="general" vertical="center" textRotation="0" wrapText="false" indent="0" shrinkToFit="false"/>
      <protection locked="true" hidden="false"/>
    </xf>
    <xf numFmtId="164" fontId="42" fillId="0" borderId="18" xfId="0" applyFont="true" applyBorder="true" applyAlignment="true" applyProtection="true">
      <alignment horizontal="general" vertical="center" textRotation="0" wrapText="false" indent="0" shrinkToFit="false"/>
      <protection locked="true" hidden="false"/>
    </xf>
    <xf numFmtId="164" fontId="13" fillId="0" borderId="22" xfId="24" applyFont="true" applyBorder="true" applyAlignment="true" applyProtection="true">
      <alignment horizontal="general" vertical="center" textRotation="0" wrapText="false" indent="0" shrinkToFit="false"/>
      <protection locked="true" hidden="false"/>
    </xf>
    <xf numFmtId="164" fontId="5" fillId="0" borderId="38" xfId="0" applyFont="true" applyBorder="true" applyAlignment="true" applyProtection="true">
      <alignment horizontal="general" vertical="center" textRotation="0" wrapText="false" indent="0" shrinkToFit="false"/>
      <protection locked="true" hidden="false"/>
    </xf>
    <xf numFmtId="164" fontId="5" fillId="0" borderId="39" xfId="0" applyFont="true" applyBorder="true" applyAlignment="true" applyProtection="true">
      <alignment horizontal="general" vertical="center" textRotation="0" wrapText="false" indent="0" shrinkToFit="false"/>
      <protection locked="true" hidden="false"/>
    </xf>
    <xf numFmtId="164" fontId="5" fillId="0" borderId="40" xfId="0" applyFont="true" applyBorder="true" applyAlignment="true" applyProtection="true">
      <alignment horizontal="general" vertical="center" textRotation="0" wrapText="false" indent="0" shrinkToFit="false"/>
      <protection locked="true" hidden="false"/>
    </xf>
    <xf numFmtId="164" fontId="5" fillId="0" borderId="41" xfId="0" applyFont="true" applyBorder="true" applyAlignment="true" applyProtection="true">
      <alignment horizontal="general" vertical="center" textRotation="0" wrapText="false" indent="0" shrinkToFit="false"/>
      <protection locked="true" hidden="false"/>
    </xf>
    <xf numFmtId="164" fontId="5" fillId="0" borderId="42" xfId="0" applyFont="true" applyBorder="true" applyAlignment="true" applyProtection="true">
      <alignment horizontal="general" vertical="center" textRotation="0" wrapText="false" indent="0" shrinkToFit="false"/>
      <protection locked="true" hidden="false"/>
    </xf>
    <xf numFmtId="164" fontId="5" fillId="0" borderId="43" xfId="0" applyFont="true" applyBorder="true" applyAlignment="true" applyProtection="true">
      <alignment horizontal="general" vertical="center" textRotation="0" wrapText="false" indent="0" shrinkToFit="false"/>
      <protection locked="true" hidden="false"/>
    </xf>
    <xf numFmtId="164" fontId="5" fillId="0" borderId="44" xfId="0" applyFont="true" applyBorder="true" applyAlignment="true" applyProtection="true">
      <alignment horizontal="general" vertical="center" textRotation="0" wrapText="false" indent="0" shrinkToFit="false"/>
      <protection locked="true" hidden="false"/>
    </xf>
    <xf numFmtId="164" fontId="5" fillId="0" borderId="45" xfId="0" applyFont="true" applyBorder="true" applyAlignment="true" applyProtection="true">
      <alignment horizontal="general" vertical="center" textRotation="0" wrapText="false" indent="0" shrinkToFit="false"/>
      <protection locked="true" hidden="false"/>
    </xf>
    <xf numFmtId="164" fontId="45" fillId="0" borderId="20" xfId="0" applyFont="true" applyBorder="true" applyAlignment="true" applyProtection="true">
      <alignment horizontal="left" vertical="center" textRotation="0" wrapText="false" indent="0" shrinkToFit="false"/>
      <protection locked="true" hidden="false"/>
    </xf>
    <xf numFmtId="164" fontId="45" fillId="0" borderId="9" xfId="0" applyFont="true" applyBorder="true" applyAlignment="true" applyProtection="true">
      <alignment horizontal="left" vertical="center" textRotation="0" wrapText="false" indent="0" shrinkToFit="false"/>
      <protection locked="true" hidden="false"/>
    </xf>
    <xf numFmtId="164" fontId="5" fillId="0" borderId="46" xfId="0" applyFont="true" applyBorder="true" applyAlignment="true" applyProtection="true">
      <alignment horizontal="general" vertical="center" textRotation="0" wrapText="false" indent="0" shrinkToFit="false"/>
      <protection locked="true" hidden="false"/>
    </xf>
    <xf numFmtId="164" fontId="5" fillId="0" borderId="47" xfId="0" applyFont="true" applyBorder="true" applyAlignment="true" applyProtection="true">
      <alignment horizontal="general" vertical="center" textRotation="0" wrapText="false" indent="0" shrinkToFit="false"/>
      <protection locked="true" hidden="false"/>
    </xf>
    <xf numFmtId="164" fontId="5" fillId="0" borderId="48" xfId="0" applyFont="true" applyBorder="true" applyAlignment="true" applyProtection="true">
      <alignment horizontal="general" vertical="center" textRotation="0" wrapText="false" indent="0" shrinkToFit="false"/>
      <protection locked="true" hidden="false"/>
    </xf>
    <xf numFmtId="164" fontId="5" fillId="0" borderId="49" xfId="0" applyFont="true" applyBorder="true" applyAlignment="true" applyProtection="true">
      <alignment horizontal="general" vertical="center" textRotation="0" wrapText="false" indent="0" shrinkToFit="false"/>
      <protection locked="true" hidden="false"/>
    </xf>
    <xf numFmtId="164" fontId="5" fillId="0" borderId="50" xfId="0" applyFont="true" applyBorder="true" applyAlignment="true" applyProtection="true">
      <alignment horizontal="general" vertical="center" textRotation="0" wrapText="false" indent="0" shrinkToFit="false"/>
      <protection locked="true" hidden="false"/>
    </xf>
    <xf numFmtId="164" fontId="5" fillId="0" borderId="51" xfId="0" applyFont="true" applyBorder="true" applyAlignment="true" applyProtection="true">
      <alignment horizontal="general" vertical="center" textRotation="0" wrapText="false" indent="0" shrinkToFit="false"/>
      <protection locked="true" hidden="false"/>
    </xf>
    <xf numFmtId="164" fontId="46" fillId="0" borderId="0" xfId="0" applyFont="true" applyBorder="false" applyAlignment="true" applyProtection="true">
      <alignment horizontal="center" vertical="center" textRotation="0" wrapText="false" indent="0" shrinkToFit="false"/>
      <protection locked="true" hidden="false"/>
    </xf>
    <xf numFmtId="164" fontId="30" fillId="0" borderId="0" xfId="0" applyFont="true" applyBorder="true" applyAlignment="true" applyProtection="true">
      <alignment horizontal="center"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_Engagés B" xfId="21"/>
    <cellStyle name="Normal_POULE B" xfId="22"/>
    <cellStyle name="Normal_POULES34" xfId="23"/>
    <cellStyle name="Normal_SM" xfId="24"/>
    <cellStyle name="Normal_Tableau B" xfId="25"/>
    <cellStyle name="Excel Built-in Normal" xfId="26"/>
  </cellStyles>
  <dxfs count="5">
    <dxf>
      <fill>
        <patternFill>
          <bgColor rgb="FFFF0000"/>
        </patternFill>
      </fill>
    </dxf>
    <dxf>
      <fill>
        <patternFill>
          <bgColor rgb="FFFF0000"/>
        </patternFill>
      </fill>
    </dxf>
    <dxf>
      <fill>
        <patternFill>
          <bgColor rgb="FFFF0000"/>
        </patternFill>
      </fill>
    </dxf>
    <dxf>
      <fill>
        <patternFill>
          <bgColor theme="1"/>
        </patternFill>
      </fill>
    </dxf>
    <dxf>
      <fill>
        <patternFill>
          <bgColor theme="1"/>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92D050"/>
      <rgbColor rgb="FF9999FF"/>
      <rgbColor rgb="FFA823D4"/>
      <rgbColor rgb="FFFFE471"/>
      <rgbColor rgb="FFE0FFFF"/>
      <rgbColor rgb="FF660066"/>
      <rgbColor rgb="FFFF8080"/>
      <rgbColor rgb="FF0066CC"/>
      <rgbColor rgb="FFC6D9F1"/>
      <rgbColor rgb="FF000080"/>
      <rgbColor rgb="FFFF00FF"/>
      <rgbColor rgb="FF99FF33"/>
      <rgbColor rgb="FF00FFFF"/>
      <rgbColor rgb="FF800080"/>
      <rgbColor rgb="FF800000"/>
      <rgbColor rgb="FF008080"/>
      <rgbColor rgb="FF0000FF"/>
      <rgbColor rgb="FF00CCFF"/>
      <rgbColor rgb="FF99FFFF"/>
      <rgbColor rgb="FFD9D9D9"/>
      <rgbColor rgb="FFFFFF66"/>
      <rgbColor rgb="FF8EB4E3"/>
      <rgbColor rgb="FFFF99CC"/>
      <rgbColor rgb="FFD3D3D3"/>
      <rgbColor rgb="FFFAC090"/>
      <rgbColor rgb="FF3366FF"/>
      <rgbColor rgb="FF33CCCC"/>
      <rgbColor rgb="FF99CC00"/>
      <rgbColor rgb="FFFFCC00"/>
      <rgbColor rgb="FFFFC000"/>
      <rgbColor rgb="FFFF3300"/>
      <rgbColor rgb="FF666699"/>
      <rgbColor rgb="FFB2B2B2"/>
      <rgbColor rgb="FF003366"/>
      <rgbColor rgb="FF339966"/>
      <rgbColor rgb="FF0100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worksheet" Target="worksheets/sheet15.xml"/><Relationship Id="rId18" Type="http://schemas.openxmlformats.org/officeDocument/2006/relationships/worksheet" Target="worksheets/sheet16.xml"/><Relationship Id="rId19" Type="http://schemas.openxmlformats.org/officeDocument/2006/relationships/worksheet" Target="worksheets/sheet17.xml"/><Relationship Id="rId20" Type="http://schemas.openxmlformats.org/officeDocument/2006/relationships/worksheet" Target="worksheets/sheet18.xml"/><Relationship Id="rId21" Type="http://schemas.openxmlformats.org/officeDocument/2006/relationships/worksheet" Target="worksheets/sheet19.xml"/><Relationship Id="rId22" Type="http://schemas.openxmlformats.org/officeDocument/2006/relationships/worksheet" Target="worksheets/sheet20.xml"/><Relationship Id="rId23"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40"/>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5.55"/>
    <col collapsed="false" customWidth="true" hidden="false" outlineLevel="0" max="2" min="2" style="1" width="5.1"/>
    <col collapsed="false" customWidth="true" hidden="false" outlineLevel="0" max="3" min="3" style="1" width="111"/>
  </cols>
  <sheetData>
    <row r="1" customFormat="false" ht="22.05" hidden="false" customHeight="false" outlineLevel="0" collapsed="false">
      <c r="A1" s="2" t="s">
        <v>0</v>
      </c>
      <c r="B1" s="2"/>
      <c r="C1" s="2"/>
    </row>
    <row r="3" customFormat="false" ht="13.8" hidden="false" customHeight="false" outlineLevel="0" collapsed="false">
      <c r="A3" s="3" t="s">
        <v>1</v>
      </c>
      <c r="B3" s="3"/>
      <c r="C3" s="3"/>
    </row>
    <row r="5" customFormat="false" ht="13.8" hidden="false" customHeight="false" outlineLevel="0" collapsed="false">
      <c r="A5" s="3"/>
      <c r="B5" s="3"/>
      <c r="C5" s="3"/>
    </row>
    <row r="6" customFormat="false" ht="13.8" hidden="false" customHeight="false" outlineLevel="0" collapsed="false">
      <c r="A6" s="3"/>
      <c r="B6" s="3"/>
      <c r="C6" s="3"/>
    </row>
    <row r="8" customFormat="false" ht="15" hidden="false" customHeight="false" outlineLevel="0" collapsed="false">
      <c r="A8" s="4" t="s">
        <v>2</v>
      </c>
      <c r="B8" s="4"/>
      <c r="C8" s="4"/>
    </row>
    <row r="10" customFormat="false" ht="13.8" hidden="false" customHeight="false" outlineLevel="0" collapsed="false">
      <c r="A10" s="5" t="s">
        <v>3</v>
      </c>
      <c r="B10" s="5"/>
      <c r="C10" s="5"/>
    </row>
    <row r="11" customFormat="false" ht="13.8" hidden="false" customHeight="false" outlineLevel="0" collapsed="false">
      <c r="A11" s="6"/>
    </row>
    <row r="12" customFormat="false" ht="14.4" hidden="false" customHeight="true" outlineLevel="0" collapsed="false">
      <c r="A12" s="7" t="s">
        <v>4</v>
      </c>
      <c r="B12" s="7"/>
      <c r="C12" s="7"/>
    </row>
    <row r="14" customFormat="false" ht="14.4" hidden="false" customHeight="true" outlineLevel="0" collapsed="false">
      <c r="A14" s="7" t="s">
        <v>5</v>
      </c>
      <c r="B14" s="7"/>
      <c r="C14" s="7"/>
    </row>
    <row r="15" customFormat="false" ht="13.8" hidden="false" customHeight="false" outlineLevel="0" collapsed="false">
      <c r="B15" s="3" t="s">
        <v>6</v>
      </c>
      <c r="C15" s="3"/>
    </row>
    <row r="16" customFormat="false" ht="13.8" hidden="false" customHeight="false" outlineLevel="0" collapsed="false">
      <c r="B16" s="3" t="s">
        <v>7</v>
      </c>
      <c r="C16" s="3"/>
    </row>
    <row r="17" customFormat="false" ht="13.8" hidden="false" customHeight="false" outlineLevel="0" collapsed="false">
      <c r="B17" s="3" t="s">
        <v>8</v>
      </c>
      <c r="C17" s="3"/>
    </row>
    <row r="19" customFormat="false" ht="14.4" hidden="false" customHeight="true" outlineLevel="0" collapsed="false">
      <c r="A19" s="7" t="s">
        <v>9</v>
      </c>
      <c r="B19" s="7"/>
      <c r="C19" s="7"/>
    </row>
    <row r="20" customFormat="false" ht="13.8" hidden="false" customHeight="false" outlineLevel="0" collapsed="false">
      <c r="B20" s="3" t="s">
        <v>10</v>
      </c>
      <c r="C20" s="3"/>
    </row>
    <row r="21" customFormat="false" ht="15" hidden="false" customHeight="true" outlineLevel="0" collapsed="false">
      <c r="B21" s="7" t="s">
        <v>11</v>
      </c>
      <c r="C21" s="7"/>
    </row>
    <row r="22" customFormat="false" ht="35.05" hidden="false" customHeight="false" outlineLevel="0" collapsed="false">
      <c r="C22" s="8" t="s">
        <v>12</v>
      </c>
    </row>
    <row r="23" customFormat="false" ht="15" hidden="false" customHeight="true" outlineLevel="0" collapsed="false">
      <c r="B23" s="7" t="s">
        <v>13</v>
      </c>
      <c r="C23" s="7"/>
    </row>
    <row r="24" customFormat="false" ht="13.8" hidden="false" customHeight="false" outlineLevel="0" collapsed="false">
      <c r="C24" s="9" t="s">
        <v>14</v>
      </c>
    </row>
    <row r="25" customFormat="false" ht="13.8" hidden="false" customHeight="false" outlineLevel="0" collapsed="false">
      <c r="C25" s="9" t="s">
        <v>15</v>
      </c>
    </row>
    <row r="26" customFormat="false" ht="14.4" hidden="false" customHeight="true" outlineLevel="0" collapsed="false">
      <c r="B26" s="7" t="s">
        <v>16</v>
      </c>
      <c r="C26" s="7"/>
    </row>
    <row r="27" customFormat="false" ht="13.8" hidden="false" customHeight="false" outlineLevel="0" collapsed="false">
      <c r="A27" s="10"/>
      <c r="C27" s="9" t="s">
        <v>14</v>
      </c>
    </row>
    <row r="28" customFormat="false" ht="12.8" hidden="false" customHeight="false" outlineLevel="0" collapsed="false">
      <c r="A28" s="10"/>
    </row>
    <row r="29" customFormat="false" ht="15" hidden="false" customHeight="true" outlineLevel="0" collapsed="false">
      <c r="A29" s="11" t="s">
        <v>17</v>
      </c>
      <c r="B29" s="11"/>
      <c r="C29" s="11"/>
    </row>
    <row r="30" customFormat="false" ht="14.4" hidden="false" customHeight="true" outlineLevel="0" collapsed="false">
      <c r="B30" s="7" t="s">
        <v>18</v>
      </c>
      <c r="C30" s="7"/>
    </row>
    <row r="32" customFormat="false" ht="13.8" hidden="false" customHeight="false" outlineLevel="0" collapsed="false">
      <c r="A32" s="12" t="s">
        <v>19</v>
      </c>
      <c r="B32" s="12"/>
      <c r="C32" s="12"/>
    </row>
    <row r="33" customFormat="false" ht="13.8" hidden="false" customHeight="false" outlineLevel="0" collapsed="false">
      <c r="B33" s="3" t="s">
        <v>20</v>
      </c>
      <c r="C33" s="3"/>
    </row>
    <row r="34" customFormat="false" ht="37.5" hidden="false" customHeight="true" outlineLevel="0" collapsed="false">
      <c r="B34" s="13" t="s">
        <v>21</v>
      </c>
      <c r="C34" s="13"/>
    </row>
    <row r="36" customFormat="false" ht="14.4" hidden="false" customHeight="true" outlineLevel="0" collapsed="false">
      <c r="A36" s="11" t="s">
        <v>22</v>
      </c>
      <c r="B36" s="11"/>
      <c r="C36" s="11"/>
    </row>
    <row r="37" customFormat="false" ht="14.4" hidden="false" customHeight="true" outlineLevel="0" collapsed="false">
      <c r="B37" s="7" t="s">
        <v>23</v>
      </c>
      <c r="C37" s="7"/>
    </row>
    <row r="39" customFormat="false" ht="13.8" hidden="false" customHeight="false" outlineLevel="0" collapsed="false">
      <c r="A39" s="12" t="s">
        <v>24</v>
      </c>
      <c r="B39" s="12"/>
      <c r="C39" s="12"/>
    </row>
    <row r="40" customFormat="false" ht="13.8" hidden="false" customHeight="false" outlineLevel="0" collapsed="false">
      <c r="B40" s="3" t="s">
        <v>25</v>
      </c>
      <c r="C40" s="3"/>
    </row>
  </sheetData>
  <mergeCells count="25">
    <mergeCell ref="A1:C1"/>
    <mergeCell ref="A3:C3"/>
    <mergeCell ref="A5:C5"/>
    <mergeCell ref="A6:C6"/>
    <mergeCell ref="A8:C8"/>
    <mergeCell ref="A10:C10"/>
    <mergeCell ref="A12:C12"/>
    <mergeCell ref="A14:C14"/>
    <mergeCell ref="B15:C15"/>
    <mergeCell ref="B16:C16"/>
    <mergeCell ref="B17:C17"/>
    <mergeCell ref="A19:C19"/>
    <mergeCell ref="B20:C20"/>
    <mergeCell ref="B21:C21"/>
    <mergeCell ref="B23:C23"/>
    <mergeCell ref="B26:C26"/>
    <mergeCell ref="A29:C29"/>
    <mergeCell ref="B30:C30"/>
    <mergeCell ref="A32:C32"/>
    <mergeCell ref="B33:C33"/>
    <mergeCell ref="B34:C34"/>
    <mergeCell ref="A36:C36"/>
    <mergeCell ref="B37:C37"/>
    <mergeCell ref="A39:C39"/>
    <mergeCell ref="B40:C40"/>
  </mergeCells>
  <printOptions headings="false" gridLines="false" gridLinesSet="true" horizontalCentered="false" verticalCentered="false"/>
  <pageMargins left="0.39375" right="0.39375" top="0.63125" bottom="0.63125" header="0.39375" footer="0.39375"/>
  <pageSetup paperSize="9" scale="100" fitToWidth="1" fitToHeight="4"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Z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0" activeCellId="0" sqref="C10"/>
    </sheetView>
  </sheetViews>
  <sheetFormatPr defaultColWidth="11.53515625" defaultRowHeight="12.8" zeroHeight="false" outlineLevelRow="0" outlineLevelCol="0"/>
  <cols>
    <col collapsed="false" customWidth="true" hidden="false" outlineLevel="0" max="1" min="1" style="51" width="12.51"/>
    <col collapsed="false" customWidth="true" hidden="false" outlineLevel="0" max="3" min="2" style="51" width="29.81"/>
    <col collapsed="false" customWidth="true" hidden="false" outlineLevel="0" max="7" min="4" style="51" width="3.87"/>
    <col collapsed="false" customWidth="true" hidden="false" outlineLevel="0" max="11" min="8" style="51" width="4.09"/>
    <col collapsed="false" customWidth="true" hidden="false" outlineLevel="0" max="13" min="12" style="51" width="3.05"/>
    <col collapsed="false" customWidth="true" hidden="false" outlineLevel="0" max="15" min="14" style="51" width="3.06"/>
    <col collapsed="false" customWidth="true" hidden="true" outlineLevel="0" max="21" min="16" style="51" width="9.27"/>
    <col collapsed="false" customWidth="true" hidden="true" outlineLevel="0" max="22" min="22" style="51" width="4.98"/>
    <col collapsed="false" customWidth="true" hidden="true" outlineLevel="0" max="23" min="23" style="51" width="6.82"/>
    <col collapsed="false" customWidth="true" hidden="true" outlineLevel="0" max="43" min="24" style="51" width="5.08"/>
    <col collapsed="false" customWidth="true" hidden="false" outlineLevel="0" max="44" min="44" style="51" width="5.08"/>
    <col collapsed="false" customWidth="true" hidden="false" outlineLevel="0" max="45" min="45" style="51" width="7.16"/>
    <col collapsed="false" customWidth="true" hidden="false" outlineLevel="0" max="46" min="46" style="51" width="5.66"/>
    <col collapsed="false" customWidth="true" hidden="false" outlineLevel="0" max="54" min="47" style="51" width="5.08"/>
    <col collapsed="false" customWidth="true" hidden="false" outlineLevel="0" max="55" min="55" style="51" width="5.06"/>
    <col collapsed="false" customWidth="true" hidden="false" outlineLevel="0" max="56" min="56" style="51" width="4.6"/>
    <col collapsed="false" customWidth="true" hidden="false" outlineLevel="0" max="66" min="57" style="51" width="5.09"/>
    <col collapsed="false" customWidth="true" hidden="false" outlineLevel="0" max="255" min="67" style="51" width="9.27"/>
    <col collapsed="false" customWidth="true" hidden="false" outlineLevel="0" max="260" min="256" style="1" width="9.27"/>
  </cols>
  <sheetData>
    <row r="1" customFormat="false" ht="26.1" hidden="false" customHeight="true" outlineLevel="0" collapsed="false">
      <c r="A1" s="52"/>
      <c r="B1" s="52"/>
      <c r="C1" s="52"/>
      <c r="D1" s="52"/>
      <c r="E1" s="52"/>
      <c r="F1" s="52"/>
      <c r="G1" s="52"/>
      <c r="H1" s="52"/>
      <c r="I1" s="53"/>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Z1" s="52"/>
    </row>
    <row r="2" customFormat="false" ht="5.1" hidden="false" customHeight="true" outlineLevel="0" collapsed="false">
      <c r="A2" s="54"/>
      <c r="B2" s="55"/>
      <c r="C2" s="55"/>
      <c r="D2" s="55"/>
      <c r="E2" s="55"/>
      <c r="F2" s="55"/>
      <c r="G2" s="55"/>
      <c r="H2" s="55"/>
      <c r="I2" s="55"/>
      <c r="J2" s="55"/>
      <c r="K2" s="55"/>
      <c r="L2" s="55"/>
      <c r="M2" s="55"/>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Z2" s="52"/>
    </row>
    <row r="3" customFormat="false" ht="26.1" hidden="false" customHeight="true" outlineLevel="0" collapsed="false">
      <c r="A3" s="54"/>
      <c r="B3" s="56" t="s">
        <v>58</v>
      </c>
      <c r="C3" s="57"/>
      <c r="D3" s="58"/>
      <c r="E3" s="58"/>
      <c r="F3" s="58"/>
      <c r="G3" s="58"/>
      <c r="H3" s="58"/>
      <c r="I3" s="59"/>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2"/>
      <c r="IU3" s="58"/>
      <c r="IV3" s="58"/>
      <c r="IW3" s="58"/>
      <c r="IX3" s="58"/>
      <c r="IZ3" s="58"/>
    </row>
    <row r="4" customFormat="false" ht="9.95" hidden="false" customHeight="true" outlineLevel="0" collapsed="false">
      <c r="A4" s="54"/>
      <c r="B4" s="60"/>
      <c r="C4" s="61"/>
    </row>
    <row r="5" customFormat="false" ht="20.1" hidden="false" customHeight="true" outlineLevel="0" collapsed="false">
      <c r="A5" s="54"/>
      <c r="B5" s="56" t="s">
        <v>59</v>
      </c>
      <c r="C5" s="57"/>
      <c r="D5" s="54"/>
      <c r="E5" s="54"/>
      <c r="F5" s="54"/>
      <c r="G5" s="54"/>
      <c r="H5" s="62" t="s">
        <v>60</v>
      </c>
      <c r="I5" s="54"/>
      <c r="J5" s="54"/>
      <c r="K5" s="54"/>
      <c r="L5" s="63"/>
      <c r="M5" s="57"/>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Z5" s="54"/>
    </row>
    <row r="6" customFormat="false" ht="9.95" hidden="false" customHeight="true" outlineLevel="0" collapsed="false">
      <c r="A6" s="54"/>
      <c r="B6" s="54"/>
      <c r="C6" s="64"/>
      <c r="D6" s="54"/>
      <c r="E6" s="54"/>
      <c r="F6" s="54"/>
      <c r="G6" s="54"/>
      <c r="H6" s="54"/>
      <c r="I6" s="54"/>
      <c r="J6" s="54"/>
      <c r="K6" s="54"/>
      <c r="L6" s="63"/>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Z6" s="54"/>
    </row>
    <row r="7" customFormat="false" ht="20.1" hidden="false" customHeight="true" outlineLevel="0" collapsed="false">
      <c r="A7" s="54"/>
      <c r="B7" s="56" t="s">
        <v>61</v>
      </c>
      <c r="C7" s="57" t="str">
        <f aca="false">Engagés!A5</f>
        <v>LIEU DE COMPETITION</v>
      </c>
      <c r="D7" s="54"/>
      <c r="E7" s="54"/>
      <c r="F7" s="54"/>
      <c r="G7" s="54"/>
      <c r="H7" s="62" t="s">
        <v>62</v>
      </c>
      <c r="I7" s="54"/>
      <c r="J7" s="54"/>
      <c r="K7" s="54"/>
      <c r="L7" s="63"/>
      <c r="M7" s="57" t="s">
        <v>57</v>
      </c>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Z7" s="54"/>
    </row>
    <row r="8" customFormat="false" ht="9.95" hidden="false" customHeight="true" outlineLevel="0" collapsed="false">
      <c r="A8" s="54"/>
      <c r="B8" s="54"/>
      <c r="C8" s="64"/>
      <c r="D8" s="54"/>
      <c r="E8" s="54"/>
      <c r="F8" s="54"/>
      <c r="G8" s="54"/>
      <c r="H8" s="54"/>
      <c r="I8" s="54"/>
      <c r="J8" s="54"/>
      <c r="K8" s="54"/>
      <c r="L8" s="63"/>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c r="IZ8" s="54"/>
    </row>
    <row r="9" customFormat="false" ht="20.1" hidden="false" customHeight="true" outlineLevel="0" collapsed="false">
      <c r="A9" s="54"/>
      <c r="B9" s="56" t="s">
        <v>63</v>
      </c>
      <c r="C9" s="65" t="str">
        <f aca="false">Engagés!A7</f>
        <v>DATE</v>
      </c>
      <c r="D9" s="54"/>
      <c r="E9" s="54"/>
      <c r="F9" s="54"/>
      <c r="G9" s="54"/>
      <c r="H9" s="62" t="s">
        <v>64</v>
      </c>
      <c r="I9" s="54"/>
      <c r="J9" s="54"/>
      <c r="K9" s="54"/>
      <c r="L9" s="63"/>
      <c r="M9" s="57"/>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c r="IZ9" s="54"/>
    </row>
    <row r="10" customFormat="false" ht="9.95" hidden="false" customHeight="true" outlineLevel="0" collapsed="false">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Z10" s="54"/>
    </row>
    <row r="11" customFormat="false" ht="20.1" hidden="false" customHeight="true" outlineLevel="0" collapsed="false">
      <c r="A11" s="66"/>
      <c r="B11" s="66" t="s">
        <v>65</v>
      </c>
      <c r="C11" s="67" t="s">
        <v>66</v>
      </c>
      <c r="D11" s="66" t="s">
        <v>43</v>
      </c>
      <c r="E11" s="66"/>
      <c r="F11" s="66"/>
      <c r="G11" s="66" t="s">
        <v>67</v>
      </c>
      <c r="H11" s="66"/>
      <c r="I11" s="66"/>
      <c r="J11" s="66"/>
      <c r="K11" s="66" t="s">
        <v>68</v>
      </c>
      <c r="L11" s="66"/>
      <c r="M11" s="66"/>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c r="IX11" s="54"/>
      <c r="IZ11" s="54"/>
    </row>
    <row r="12" customFormat="false" ht="20.1" hidden="false" customHeight="true" outlineLevel="0" collapsed="false">
      <c r="A12" s="57" t="str">
        <f aca="true">IF(ISERROR(MATCH($M$7&amp;K12,Engagés!$J$16:$J$39,0)),"",INDIRECT(ADDRESS(MATCH($M$7&amp;K12,Engagés!$J$1:$J$39,0),1,1,1,"Engagés")))</f>
        <v/>
      </c>
      <c r="B12" s="68" t="str">
        <f aca="false">IF(A12="","",VLOOKUP(A12,Engagés!$A$16:$F$39,2,0))</f>
        <v/>
      </c>
      <c r="C12" s="69" t="str">
        <f aca="false">IF(A12="","",VLOOKUP(A12,Engagés!$A$16:$F$39,4,0))</f>
        <v/>
      </c>
      <c r="D12" s="70" t="str">
        <f aca="false">IF(A12="","",VLOOKUP(A12,Engagés!$A$16:$F$39,6,0))</f>
        <v/>
      </c>
      <c r="E12" s="70"/>
      <c r="F12" s="70"/>
      <c r="G12" s="70" t="str">
        <f aca="false">IF(A12="","",VLOOKUP(A12,Engagés!$A$16:$F$39,3,0))</f>
        <v/>
      </c>
      <c r="H12" s="70"/>
      <c r="I12" s="70"/>
      <c r="J12" s="70"/>
      <c r="K12" s="57" t="n">
        <v>1</v>
      </c>
      <c r="L12" s="57"/>
      <c r="M12" s="57"/>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Z12" s="54"/>
    </row>
    <row r="13" customFormat="false" ht="20.1" hidden="false" customHeight="true" outlineLevel="0" collapsed="false">
      <c r="A13" s="57" t="str">
        <f aca="true">IF(ISERROR(MATCH($M$7&amp;K13,Engagés!$J$16:$J$39,0)),"",INDIRECT(ADDRESS(MATCH($M$7&amp;K13,Engagés!$J$1:$J$39,0),1,1,1,"Engagés")))</f>
        <v/>
      </c>
      <c r="B13" s="68" t="str">
        <f aca="false">IF(A13="","",VLOOKUP(A13,Engagés!$A$16:$F$39,2,0))</f>
        <v/>
      </c>
      <c r="C13" s="69" t="str">
        <f aca="false">IF(A13="","",VLOOKUP(A13,Engagés!$A$16:$F$39,4,0))</f>
        <v/>
      </c>
      <c r="D13" s="70" t="str">
        <f aca="false">IF(A13="","",VLOOKUP(A13,Engagés!$A$16:$F$39,6,0))</f>
        <v/>
      </c>
      <c r="E13" s="70"/>
      <c r="F13" s="70"/>
      <c r="G13" s="70" t="str">
        <f aca="false">IF(A13="","",VLOOKUP(A13,Engagés!$A$16:$F$39,3,0))</f>
        <v/>
      </c>
      <c r="H13" s="70"/>
      <c r="I13" s="70"/>
      <c r="J13" s="70"/>
      <c r="K13" s="57" t="n">
        <v>2</v>
      </c>
      <c r="L13" s="57"/>
      <c r="M13" s="57"/>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Z13" s="54"/>
    </row>
    <row r="14" customFormat="false" ht="20.1" hidden="false" customHeight="true" outlineLevel="0" collapsed="false">
      <c r="A14" s="57" t="str">
        <f aca="true">IF(ISERROR(MATCH($M$7&amp;K14,Engagés!$J$16:$J$39,0)),"",INDIRECT(ADDRESS(MATCH($M$7&amp;K14,Engagés!$J$1:$J$39,0),1,1,1,"Engagés")))</f>
        <v/>
      </c>
      <c r="B14" s="68" t="str">
        <f aca="false">IF(A14="","",VLOOKUP(A14,Engagés!$A$16:$F$39,2,0))</f>
        <v/>
      </c>
      <c r="C14" s="69" t="str">
        <f aca="false">IF(A14="","",VLOOKUP(A14,Engagés!$A$16:$F$39,4,0))</f>
        <v/>
      </c>
      <c r="D14" s="70" t="str">
        <f aca="false">IF(A14="","",VLOOKUP(A14,Engagés!$A$16:$F$39,6,0))</f>
        <v/>
      </c>
      <c r="E14" s="70"/>
      <c r="F14" s="70"/>
      <c r="G14" s="70" t="str">
        <f aca="false">IF(A14="","",VLOOKUP(A14,Engagés!$A$16:$F$39,3,0))</f>
        <v/>
      </c>
      <c r="H14" s="70"/>
      <c r="I14" s="70"/>
      <c r="J14" s="70"/>
      <c r="K14" s="57" t="n">
        <v>3</v>
      </c>
      <c r="L14" s="57"/>
      <c r="M14" s="57"/>
      <c r="N14" s="54"/>
      <c r="O14" s="54"/>
      <c r="P14" s="54"/>
      <c r="Q14" s="54"/>
      <c r="R14" s="54"/>
      <c r="S14" s="54"/>
      <c r="T14" s="54"/>
      <c r="U14" s="54"/>
      <c r="V14" s="54"/>
      <c r="W14" s="54"/>
      <c r="X14" s="71" t="s">
        <v>69</v>
      </c>
      <c r="Y14" s="71"/>
      <c r="Z14" s="71"/>
      <c r="AA14" s="71"/>
      <c r="AB14" s="71"/>
      <c r="AC14" s="71"/>
      <c r="AD14" s="54"/>
      <c r="AE14" s="54"/>
      <c r="AF14" s="54"/>
      <c r="AG14" s="54"/>
      <c r="AH14" s="54"/>
      <c r="AI14" s="54"/>
      <c r="AJ14" s="54"/>
      <c r="AK14" s="54"/>
      <c r="AL14" s="71" t="s">
        <v>70</v>
      </c>
      <c r="AM14" s="71"/>
      <c r="AN14" s="71"/>
      <c r="AO14" s="71"/>
      <c r="AP14" s="71"/>
      <c r="AQ14" s="71"/>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Z14" s="54"/>
    </row>
    <row r="15" customFormat="false" ht="20.1" hidden="false" customHeight="true" outlineLevel="0" collapsed="false">
      <c r="A15" s="54"/>
      <c r="B15" s="54"/>
      <c r="C15" s="54"/>
      <c r="D15" s="54"/>
      <c r="E15" s="54"/>
      <c r="F15" s="54"/>
      <c r="G15" s="54"/>
      <c r="H15" s="54"/>
      <c r="I15" s="54"/>
      <c r="J15" s="54"/>
      <c r="K15" s="54"/>
      <c r="L15" s="54"/>
      <c r="M15" s="54"/>
      <c r="N15" s="54"/>
      <c r="O15" s="54"/>
      <c r="P15" s="54"/>
      <c r="Q15" s="54"/>
      <c r="R15" s="54"/>
      <c r="S15" s="54"/>
      <c r="T15" s="54"/>
      <c r="U15" s="54"/>
      <c r="V15" s="54"/>
      <c r="W15" s="54"/>
      <c r="X15" s="72" t="s">
        <v>71</v>
      </c>
      <c r="Y15" s="72" t="s">
        <v>72</v>
      </c>
      <c r="Z15" s="72" t="s">
        <v>72</v>
      </c>
      <c r="AA15" s="72"/>
      <c r="AB15" s="72" t="s">
        <v>73</v>
      </c>
      <c r="AC15" s="72"/>
      <c r="AD15" s="54"/>
      <c r="AE15" s="73" t="s">
        <v>70</v>
      </c>
      <c r="AF15" s="73"/>
      <c r="AG15" s="73"/>
      <c r="AH15" s="73"/>
      <c r="AI15" s="73"/>
      <c r="AJ15" s="54"/>
      <c r="AK15" s="54"/>
      <c r="AL15" s="72" t="s">
        <v>71</v>
      </c>
      <c r="AM15" s="72" t="s">
        <v>72</v>
      </c>
      <c r="AN15" s="72" t="s">
        <v>72</v>
      </c>
      <c r="AO15" s="72"/>
      <c r="AP15" s="72" t="s">
        <v>73</v>
      </c>
      <c r="AQ15" s="72"/>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Z15" s="54"/>
    </row>
    <row r="16" customFormat="false" ht="24.7" hidden="false" customHeight="true" outlineLevel="0" collapsed="false">
      <c r="A16" s="54"/>
      <c r="B16" s="74" t="s">
        <v>74</v>
      </c>
      <c r="C16" s="74"/>
      <c r="D16" s="67" t="s">
        <v>75</v>
      </c>
      <c r="E16" s="67"/>
      <c r="F16" s="67"/>
      <c r="G16" s="67"/>
      <c r="H16" s="67"/>
      <c r="I16" s="66" t="n">
        <v>1</v>
      </c>
      <c r="J16" s="66" t="n">
        <v>2</v>
      </c>
      <c r="K16" s="66" t="n">
        <v>3</v>
      </c>
      <c r="L16" s="54"/>
      <c r="M16" s="54"/>
      <c r="N16" s="54"/>
      <c r="O16" s="54"/>
      <c r="P16" s="54"/>
      <c r="Q16" s="54"/>
      <c r="R16" s="54"/>
      <c r="S16" s="75" t="s">
        <v>76</v>
      </c>
      <c r="T16" s="75" t="s">
        <v>77</v>
      </c>
      <c r="U16" s="75" t="s">
        <v>78</v>
      </c>
      <c r="V16" s="54"/>
      <c r="W16" s="54"/>
      <c r="X16" s="72" t="s">
        <v>79</v>
      </c>
      <c r="Y16" s="72" t="s">
        <v>53</v>
      </c>
      <c r="Z16" s="72" t="s">
        <v>79</v>
      </c>
      <c r="AA16" s="72" t="s">
        <v>53</v>
      </c>
      <c r="AB16" s="72" t="s">
        <v>79</v>
      </c>
      <c r="AC16" s="72" t="s">
        <v>53</v>
      </c>
      <c r="AD16" s="54"/>
      <c r="AE16" s="76" t="n">
        <v>1</v>
      </c>
      <c r="AF16" s="76" t="n">
        <v>2</v>
      </c>
      <c r="AG16" s="76" t="n">
        <v>3</v>
      </c>
      <c r="AH16" s="76" t="n">
        <v>4</v>
      </c>
      <c r="AI16" s="76" t="n">
        <v>5</v>
      </c>
      <c r="AJ16" s="54"/>
      <c r="AK16" s="54"/>
      <c r="AL16" s="72" t="s">
        <v>79</v>
      </c>
      <c r="AM16" s="72" t="s">
        <v>53</v>
      </c>
      <c r="AN16" s="72" t="s">
        <v>79</v>
      </c>
      <c r="AO16" s="72" t="s">
        <v>53</v>
      </c>
      <c r="AP16" s="72" t="s">
        <v>79</v>
      </c>
      <c r="AQ16" s="72" t="s">
        <v>53</v>
      </c>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c r="IX16" s="54"/>
      <c r="IZ16" s="54"/>
    </row>
    <row r="17" customFormat="false" ht="24.7" hidden="false" customHeight="true" outlineLevel="0" collapsed="false">
      <c r="A17" s="77" t="s">
        <v>80</v>
      </c>
      <c r="B17" s="69" t="str">
        <f aca="false">IF(B12=""," ",B12)</f>
        <v> </v>
      </c>
      <c r="C17" s="69" t="str">
        <f aca="false">IF(B14=""," ",B14)</f>
        <v> </v>
      </c>
      <c r="D17" s="57"/>
      <c r="E17" s="57"/>
      <c r="F17" s="57"/>
      <c r="G17" s="57"/>
      <c r="H17" s="78"/>
      <c r="I17" s="57" t="str">
        <f aca="false">IF($U17="FG",0,IF($U17="FD",2,IF($S17="F",IF(COUNTIF($D17:$H17,"&lt;0")=Engagés!C13,IF(AND($B17&lt;&gt;"",$C17&lt;&gt;""),1,0),2),"")))</f>
        <v/>
      </c>
      <c r="J17" s="79"/>
      <c r="K17" s="57" t="str">
        <f aca="false">IF($U17="FG",2,IF($U17="FD",0,IF($S17="F",IF(COUNTIF($D17:$H17,"&lt;0")=Engagés!C13,2,1),"")))</f>
        <v/>
      </c>
      <c r="L17" s="54"/>
      <c r="M17" s="54"/>
      <c r="N17" s="54"/>
      <c r="O17" s="54"/>
      <c r="P17" s="54"/>
      <c r="Q17" s="80"/>
      <c r="R17" s="80" t="n">
        <f aca="false">IF(T17="=",1,0)</f>
        <v>1</v>
      </c>
      <c r="S17" s="75" t="str">
        <f aca="false">IF(OR(B17="",C17=""),"",IF(OR(COUNTIF(D17:H17,"&gt;=0")=Engagés!C13,COUNTIF(D17:H17,"&lt;0")=Engagés!C13,U17="FD",U17="FG"),"F",IF(AND(ISNA(MATCH("wo",D17:H17,0)),ISNA(MATCH("wo-",D17:H17,0))),"","F")))</f>
        <v/>
      </c>
      <c r="T17" s="81" t="str">
        <f aca="false">IF(OR(B17="",C17=""),"",IF(I21=K21,"=",""))</f>
        <v>=</v>
      </c>
      <c r="U17" s="75" t="str">
        <f aca="false">IF(ISERROR(MATCH("wo",D17:H17,0)),IF(ISERROR(MATCH("-wo",D17:H17,0)),"","FD"),"FG")</f>
        <v/>
      </c>
      <c r="V17" s="54"/>
      <c r="W17" s="82" t="s">
        <v>81</v>
      </c>
      <c r="X17" s="72" t="n">
        <f aca="false">IF(T17="=",IF(D17="",0,IF(D17&lt;0,ABS(D17),IF(D17&lt;10,11,D17+2)))+IF(E17="",0,IF(E17&lt;0,ABS(E17),IF(E17&lt;10,11,E17+2)))+IF(F17="",0,IF(F17&lt;0,ABS(F17),IF(F17&lt;10,11,F17+2)))+IF(G17="",0,IF(G17&lt;0,ABS(G17),IF(G17&lt;10,11,G17+2)))+IF(H17="",0,IF(H17&lt;0,ABS(H17),IF(H17&lt;10,11,H17+2))),"")</f>
        <v>0</v>
      </c>
      <c r="Y17" s="72" t="n">
        <f aca="false">IF(T17="=",IF(D17="",0,IF(D17&lt;0,IF(ABS(D17)&lt;10,11,ABS(D17)+2),ABS(D17)))+IF(E17="",0,IF(E17&lt;0,IF(ABS(E17)&lt;10,11,ABS(E17)+2),ABS(E17)))+IF(F17="",0,IF(F17&lt;0,IF(ABS(F17)&lt;10,11,ABS(F17)+2),ABS(F17)))+IF(G17="",0,IF(G17&lt;0,IF(ABS(G17)&lt;10,11,ABS(G17)+2),ABS(G17)))+IF(H17="",0,IF(H17&lt;0,IF(ABS(H17)&lt;10,11,ABS(H17)+2),ABS(H17))),"")</f>
        <v>0</v>
      </c>
      <c r="Z17" s="83"/>
      <c r="AA17" s="83"/>
      <c r="AB17" s="72" t="n">
        <f aca="false">IF(T17="=",Y17,"")</f>
        <v>0</v>
      </c>
      <c r="AC17" s="72" t="n">
        <f aca="false">IF(T17="=",X17,"")</f>
        <v>0</v>
      </c>
      <c r="AD17" s="54"/>
      <c r="AE17" s="84" t="n">
        <f aca="false">D17</f>
        <v>0</v>
      </c>
      <c r="AF17" s="84" t="n">
        <f aca="false">E17</f>
        <v>0</v>
      </c>
      <c r="AG17" s="85" t="n">
        <f aca="false">F17</f>
        <v>0</v>
      </c>
      <c r="AH17" s="85" t="n">
        <f aca="false">G17</f>
        <v>0</v>
      </c>
      <c r="AI17" s="85" t="n">
        <f aca="false">H17</f>
        <v>0</v>
      </c>
      <c r="AJ17" s="54"/>
      <c r="AK17" s="82" t="s">
        <v>81</v>
      </c>
      <c r="AL17" s="72" t="n">
        <f aca="false">IF(T17="=",COUNTIF(D17:H17,"&gt;=0"),0)</f>
        <v>0</v>
      </c>
      <c r="AM17" s="72" t="n">
        <f aca="false">IF(T17="=",COUNTIF(D17:H17,"&lt;0"),0)</f>
        <v>0</v>
      </c>
      <c r="AN17" s="83"/>
      <c r="AO17" s="83"/>
      <c r="AP17" s="72" t="n">
        <f aca="false">IF(T17="=",COUNTIF(D17:H17,"&lt;0"),0)</f>
        <v>0</v>
      </c>
      <c r="AQ17" s="72" t="n">
        <f aca="false">IF(T17="=",COUNTIF(D17:H17,"&gt;=0"),0)</f>
        <v>0</v>
      </c>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c r="IX17" s="54"/>
      <c r="IZ17" s="54"/>
    </row>
    <row r="18" customFormat="false" ht="24.7" hidden="false" customHeight="true" outlineLevel="0" collapsed="false">
      <c r="A18" s="77" t="s">
        <v>82</v>
      </c>
      <c r="B18" s="69" t="str">
        <f aca="false">IF(B13=""," ",B13)</f>
        <v> </v>
      </c>
      <c r="C18" s="69" t="str">
        <f aca="false">IF(B14=""," ",B14)</f>
        <v> </v>
      </c>
      <c r="D18" s="57"/>
      <c r="E18" s="57"/>
      <c r="F18" s="57"/>
      <c r="G18" s="57"/>
      <c r="H18" s="78"/>
      <c r="I18" s="79"/>
      <c r="J18" s="57" t="str">
        <f aca="false">IF($U18="FG",0,IF($U18="FD",2,IF($S18="F",IF(COUNTIF($D18:$H18,"&lt;0")=Engagés!C13,IF(AND($B18&lt;&gt;"",$C18&lt;&gt;""),1,0),2),"")))</f>
        <v/>
      </c>
      <c r="K18" s="57" t="str">
        <f aca="false">IF($U18="FG",2,IF($U18="FD",0,IF($S18="F",IF(COUNTIF($D18:$H18,"&lt;0")=Engagés!C13,2,1),"")))</f>
        <v/>
      </c>
      <c r="L18" s="54"/>
      <c r="M18" s="54"/>
      <c r="N18" s="54"/>
      <c r="O18" s="54"/>
      <c r="P18" s="54"/>
      <c r="Q18" s="80"/>
      <c r="R18" s="80" t="n">
        <f aca="false">IF(T18="=",1,0)</f>
        <v>1</v>
      </c>
      <c r="S18" s="75" t="str">
        <f aca="false">IF(OR(B18="",C18=""),"",IF(OR(COUNTIF(D18:H18,"&gt;=0")=Engagés!C13,COUNTIF(D18:H18,"&lt;0")=Engagés!C13,U18="FD",U18="FG"),"F",IF(AND(ISNA(MATCH("wo",D18:H18,0)),ISNA(MATCH("wo-",D18:H18,0))),"","F")))</f>
        <v/>
      </c>
      <c r="T18" s="81" t="str">
        <f aca="false">IF(OR(B18="",C18=""),"",IF(J$21=K$21,"=",""))</f>
        <v>=</v>
      </c>
      <c r="U18" s="75" t="str">
        <f aca="false">IF(ISERROR(MATCH("wo",D18:H18,0)),IF(ISERROR(MATCH("-wo",D18:H18,0)),"","FD"),"FG")</f>
        <v/>
      </c>
      <c r="V18" s="54"/>
      <c r="W18" s="82" t="s">
        <v>83</v>
      </c>
      <c r="X18" s="83"/>
      <c r="Y18" s="83"/>
      <c r="Z18" s="72" t="n">
        <f aca="false">IF(T18="=",IF(D18="",0,IF(D18&lt;0,ABS(D18),IF(D18&lt;10,11,D18+2)))+IF(E18="",0,IF(E18&lt;0,ABS(E18),IF(E18&lt;10,11,E18+2)))+IF(F18="",0,IF(F18&lt;0,ABS(F18),IF(F18&lt;10,11,F18+2)))+IF(G18="",0,IF(G18&lt;0,ABS(G18),IF(G18&lt;10,11,G18+2)))+IF(H18="",0,IF(H18&lt;0,ABS(H18),IF(H18&lt;10,11,H18+2))),"")</f>
        <v>0</v>
      </c>
      <c r="AA18" s="72" t="n">
        <f aca="false">IF(T18="=",IF(D18="",0,IF(D18&lt;0,IF(ABS(D18)&lt;10,11,ABS(D18)+2),ABS(D18)))+IF(E18="",0,IF(E18&lt;0,IF(ABS(E18)&lt;10,11,ABS(E18)+2),ABS(E18)))+IF(F18="",0,IF(F18&lt;0,IF(ABS(F18)&lt;10,11,ABS(F18)+2),ABS(F18)))+IF(G18="",0,IF(G18&lt;0,IF(ABS(G18)&lt;10,11,ABS(G18)+2),ABS(G18)))+IF(H18="",0,IF(H18&lt;0,IF(ABS(H18)&lt;10,11,ABS(H18)+2),ABS(H18))),"")</f>
        <v>0</v>
      </c>
      <c r="AB18" s="72" t="n">
        <f aca="false">IF(T18="=",AA18,"")</f>
        <v>0</v>
      </c>
      <c r="AC18" s="72" t="n">
        <f aca="false">IF(T18="=",Z18,"")</f>
        <v>0</v>
      </c>
      <c r="AD18" s="54"/>
      <c r="AE18" s="84" t="n">
        <f aca="false">D18</f>
        <v>0</v>
      </c>
      <c r="AF18" s="84" t="n">
        <f aca="false">E18</f>
        <v>0</v>
      </c>
      <c r="AG18" s="84" t="n">
        <f aca="false">F18</f>
        <v>0</v>
      </c>
      <c r="AH18" s="84" t="n">
        <f aca="false">G18</f>
        <v>0</v>
      </c>
      <c r="AI18" s="84" t="n">
        <f aca="false">H18</f>
        <v>0</v>
      </c>
      <c r="AJ18" s="54"/>
      <c r="AK18" s="82" t="s">
        <v>83</v>
      </c>
      <c r="AL18" s="83"/>
      <c r="AM18" s="83"/>
      <c r="AN18" s="72" t="n">
        <f aca="false">IF(T18="=",COUNTIF(D18:H18,"&gt;=0"),0)</f>
        <v>0</v>
      </c>
      <c r="AO18" s="72" t="n">
        <f aca="false">IF(T18="=",COUNTIF(D18:H18,"&lt;0"),0)</f>
        <v>0</v>
      </c>
      <c r="AP18" s="72" t="n">
        <f aca="false">IF(T18="=",COUNTIF(D18:H18,"&lt;0"),0)</f>
        <v>0</v>
      </c>
      <c r="AQ18" s="72" t="n">
        <f aca="false">IF(T18="=",COUNTIF(D18:H18,"&gt;=0"),0)</f>
        <v>0</v>
      </c>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c r="IX18" s="54"/>
      <c r="IZ18" s="54"/>
    </row>
    <row r="19" customFormat="false" ht="24.7" hidden="false" customHeight="true" outlineLevel="0" collapsed="false">
      <c r="A19" s="77" t="s">
        <v>84</v>
      </c>
      <c r="B19" s="69" t="str">
        <f aca="false">IF(B12=""," ",B12)</f>
        <v> </v>
      </c>
      <c r="C19" s="69" t="str">
        <f aca="false">IF(B13=""," ",B13)</f>
        <v> </v>
      </c>
      <c r="D19" s="57"/>
      <c r="E19" s="57"/>
      <c r="F19" s="57"/>
      <c r="G19" s="57"/>
      <c r="H19" s="78"/>
      <c r="I19" s="57" t="str">
        <f aca="false">IF($U19="FG",0,IF($U19="FD",2,IF($S19="F",IF(COUNTIF($D19:$H19,"&lt;0")=Engagés!C13,IF(AND($B19&lt;&gt;"",$C19&lt;&gt;""),1,0),2),"")))</f>
        <v/>
      </c>
      <c r="J19" s="57" t="str">
        <f aca="false">IF($U19="FG",2,IF($U19="FD",0,IF($S19="F",IF(COUNTIF($D19:$H19,"&lt;0")=Engagés!C13,2,1),"")))</f>
        <v/>
      </c>
      <c r="K19" s="79"/>
      <c r="L19" s="54"/>
      <c r="M19" s="54"/>
      <c r="N19" s="54"/>
      <c r="O19" s="54"/>
      <c r="P19" s="54"/>
      <c r="Q19" s="80"/>
      <c r="R19" s="80" t="n">
        <f aca="false">IF(T19="=",1,0)</f>
        <v>1</v>
      </c>
      <c r="S19" s="75" t="str">
        <f aca="false">IF(OR(B19="",C19=""),"",IF(OR(COUNTIF(D19:H19,"&gt;=0")=Engagés!C13,COUNTIF(D19:H19,"&lt;0")=Engagés!C13,U19="FD",U19="FG"),"F",IF(AND(ISNA(MATCH("wo",D19:H19,0)),ISNA(MATCH("wo-",D19:H19,0))),"","F")))</f>
        <v/>
      </c>
      <c r="T19" s="81" t="str">
        <f aca="false">IF(OR(B19="",C19=""),"",IF(I21=J21,"=",""))</f>
        <v>=</v>
      </c>
      <c r="U19" s="75" t="str">
        <f aca="false">IF(ISERROR(MATCH("wo",D19:H19,0)),IF(ISERROR(MATCH("-wo",D19:H19,0)),"","FD"),"FG")</f>
        <v/>
      </c>
      <c r="V19" s="54"/>
      <c r="W19" s="82" t="s">
        <v>85</v>
      </c>
      <c r="X19" s="72" t="n">
        <f aca="false">IF(T19="=",IF(D19="",0,IF(D19&lt;0,ABS(D19),IF(D19&lt;10,11,D19+2)))+IF(E19="",0,IF(E19&lt;0,ABS(E19),IF(E19&lt;10,11,E19+2)))+IF(F19="",0,IF(F19&lt;0,ABS(F19),IF(F19&lt;10,11,F19+2)))+IF(G19="",0,IF(G19&lt;0,ABS(G19),IF(G19&lt;10,11,G19+2)))+IF(H19="",0,IF(H19&lt;0,ABS(H19),IF(H19&lt;10,11,H19+2))),"")</f>
        <v>0</v>
      </c>
      <c r="Y19" s="72" t="n">
        <f aca="false">IF(T19="=",IF(D19="",0,IF(D19&lt;0,IF(ABS(D19)&lt;10,11,ABS(D19)+2),ABS(D19)))+IF(E19="",0,IF(E19&lt;0,IF(ABS(E19)&lt;10,11,ABS(E19)+2),ABS(E19)))+IF(F19="",0,IF(F19&lt;0,IF(ABS(F19)&lt;10,11,ABS(F19)+2),ABS(F19)))+IF(G19="",0,IF(G19&lt;0,IF(ABS(G19)&lt;10,11,ABS(G19)+2),ABS(G19)))+IF(H19="",0,IF(H19&lt;0,IF(ABS(H19)&lt;10,11,ABS(H19)+2),ABS(H19))),"")</f>
        <v>0</v>
      </c>
      <c r="Z19" s="72" t="n">
        <f aca="false">IF(T19="=",Y19,"")</f>
        <v>0</v>
      </c>
      <c r="AA19" s="72" t="n">
        <f aca="false">IF(T19="=",X19,"")</f>
        <v>0</v>
      </c>
      <c r="AB19" s="83"/>
      <c r="AC19" s="83"/>
      <c r="AD19" s="54"/>
      <c r="AE19" s="84" t="n">
        <f aca="false">D19</f>
        <v>0</v>
      </c>
      <c r="AF19" s="84" t="n">
        <f aca="false">E19</f>
        <v>0</v>
      </c>
      <c r="AG19" s="84" t="n">
        <f aca="false">F19</f>
        <v>0</v>
      </c>
      <c r="AH19" s="84" t="n">
        <f aca="false">G19</f>
        <v>0</v>
      </c>
      <c r="AI19" s="84" t="n">
        <f aca="false">H19</f>
        <v>0</v>
      </c>
      <c r="AJ19" s="54"/>
      <c r="AK19" s="82" t="s">
        <v>85</v>
      </c>
      <c r="AL19" s="72" t="n">
        <f aca="false">IF(T19="=",COUNTIF(D19:H19,"&gt;=0"),0)</f>
        <v>0</v>
      </c>
      <c r="AM19" s="72" t="n">
        <f aca="false">IF(T19="=",COUNTIF(D19:H19,"&lt;0"),0)</f>
        <v>0</v>
      </c>
      <c r="AN19" s="72" t="n">
        <f aca="false">IF(T19="=",COUNTIF(D19:H19,"&lt;0"),0)</f>
        <v>0</v>
      </c>
      <c r="AO19" s="72" t="n">
        <f aca="false">IF(T19="=",COUNTIF(D19:H19,"&gt;=0"),0)</f>
        <v>0</v>
      </c>
      <c r="AP19" s="83"/>
      <c r="AQ19" s="83"/>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Z19" s="54"/>
    </row>
    <row r="20" customFormat="false" ht="20.1" hidden="false" customHeight="true" outlineLevel="0" collapsed="false">
      <c r="A20" s="54"/>
      <c r="B20" s="54"/>
      <c r="C20" s="54"/>
      <c r="D20" s="54"/>
      <c r="E20" s="54"/>
      <c r="F20" s="54"/>
      <c r="G20" s="54"/>
      <c r="H20" s="54"/>
      <c r="I20" s="54"/>
      <c r="J20" s="54"/>
      <c r="K20" s="54"/>
      <c r="L20" s="54"/>
      <c r="M20" s="54"/>
      <c r="N20" s="54"/>
      <c r="O20" s="54"/>
      <c r="P20" s="54"/>
      <c r="Q20" s="54"/>
      <c r="R20" s="54"/>
      <c r="S20" s="57" t="n">
        <f aca="false">COUNTIF(S17:S19,"F")</f>
        <v>0</v>
      </c>
      <c r="T20" s="57" t="n">
        <f aca="false">SUM(R17:R20)</f>
        <v>3</v>
      </c>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false" ht="20.1" hidden="false" customHeight="true" outlineLevel="0" collapsed="false">
      <c r="A21" s="54"/>
      <c r="B21" s="54"/>
      <c r="C21" s="54"/>
      <c r="D21" s="86" t="s">
        <v>86</v>
      </c>
      <c r="E21" s="86"/>
      <c r="F21" s="86"/>
      <c r="G21" s="86"/>
      <c r="H21" s="86"/>
      <c r="I21" s="87" t="n">
        <f aca="false">SUM(I17:I19)</f>
        <v>0</v>
      </c>
      <c r="J21" s="87" t="n">
        <f aca="false">SUM(J17:J19)</f>
        <v>0</v>
      </c>
      <c r="K21" s="87" t="n">
        <f aca="false">SUM(K17:K19)</f>
        <v>0</v>
      </c>
      <c r="L21" s="54"/>
      <c r="M21" s="54"/>
      <c r="N21" s="54"/>
      <c r="O21" s="54"/>
      <c r="P21" s="54"/>
      <c r="Q21" s="80"/>
      <c r="R21" s="80"/>
      <c r="S21" s="64"/>
      <c r="T21" s="54"/>
      <c r="U21" s="54"/>
      <c r="V21" s="54"/>
      <c r="W21" s="54"/>
      <c r="X21" s="72" t="n">
        <f aca="false">SUM(X17:X19)</f>
        <v>0</v>
      </c>
      <c r="Y21" s="72" t="n">
        <f aca="false">SUM(Y17:Y19)</f>
        <v>0</v>
      </c>
      <c r="Z21" s="72" t="n">
        <f aca="false">SUM(Z17:Z19)</f>
        <v>0</v>
      </c>
      <c r="AA21" s="72" t="n">
        <f aca="false">SUM(AA17:AA19)</f>
        <v>0</v>
      </c>
      <c r="AB21" s="72" t="n">
        <f aca="false">SUM(AB17:AB19)</f>
        <v>0</v>
      </c>
      <c r="AC21" s="72" t="n">
        <f aca="false">SUM(AC17:AC19)</f>
        <v>0</v>
      </c>
      <c r="AD21" s="54"/>
      <c r="AE21" s="54"/>
      <c r="AF21" s="54"/>
      <c r="AG21" s="54"/>
      <c r="AH21" s="54"/>
      <c r="AI21" s="54"/>
      <c r="AJ21" s="54"/>
      <c r="AK21" s="54"/>
      <c r="AL21" s="72" t="n">
        <f aca="false">SUM(AL17:AL19)</f>
        <v>0</v>
      </c>
      <c r="AM21" s="72" t="n">
        <f aca="false">SUM(AM17:AM19)</f>
        <v>0</v>
      </c>
      <c r="AN21" s="72" t="n">
        <f aca="false">SUM(AN17:AN19)</f>
        <v>0</v>
      </c>
      <c r="AO21" s="72" t="n">
        <f aca="false">SUM(AO17:AO19)</f>
        <v>0</v>
      </c>
      <c r="AP21" s="72" t="n">
        <f aca="false">SUM(AP17:AP19)</f>
        <v>0</v>
      </c>
      <c r="AQ21" s="72" t="n">
        <f aca="false">SUM(AQ17:AQ19)</f>
        <v>0</v>
      </c>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Z21" s="54"/>
    </row>
    <row r="22" customFormat="false" ht="20.1" hidden="false" customHeight="true" outlineLevel="0" collapsed="false">
      <c r="A22" s="54"/>
      <c r="B22" s="62" t="s">
        <v>87</v>
      </c>
      <c r="C22" s="54"/>
      <c r="D22" s="88" t="s">
        <v>88</v>
      </c>
      <c r="E22" s="88"/>
      <c r="F22" s="88"/>
      <c r="G22" s="88"/>
      <c r="H22" s="88"/>
      <c r="I22" s="57" t="str">
        <f aca="false">IF($AF$25="ok",AI26,"")</f>
        <v/>
      </c>
      <c r="J22" s="57" t="str">
        <f aca="false">IF($AF$25="ok",AI27,"")</f>
        <v/>
      </c>
      <c r="K22" s="57" t="str">
        <f aca="false">IF($AF$25="ok",AI28,"")</f>
        <v/>
      </c>
      <c r="L22" s="54"/>
      <c r="M22" s="54"/>
      <c r="N22" s="54"/>
      <c r="O22" s="54"/>
      <c r="P22" s="54"/>
      <c r="Q22" s="64"/>
      <c r="R22" s="64"/>
      <c r="S22" s="54"/>
      <c r="T22" s="54"/>
      <c r="U22" s="54"/>
      <c r="V22" s="54"/>
      <c r="W22" s="54"/>
      <c r="X22" s="89" t="str">
        <f aca="false">IF((X21+Y21)&lt;&gt;0,X21/Y21,"")</f>
        <v/>
      </c>
      <c r="Y22" s="89" t="str">
        <f aca="false">IF((Y21+Z21)&lt;&gt;0,Y21/Z21,"")</f>
        <v/>
      </c>
      <c r="Z22" s="89" t="str">
        <f aca="false">IF((Z21+AA21)&lt;&gt;0,Z21/AA21,"")</f>
        <v/>
      </c>
      <c r="AA22" s="89" t="str">
        <f aca="false">IF((AA21+AB21)&lt;&gt;0,AA21/AB21,"")</f>
        <v/>
      </c>
      <c r="AB22" s="89" t="str">
        <f aca="false">IF((AB21+AC21)&lt;&gt;0,AB21/AC21,"")</f>
        <v/>
      </c>
      <c r="AC22" s="89"/>
      <c r="AD22" s="54"/>
      <c r="AE22" s="54"/>
      <c r="AF22" s="54"/>
      <c r="AG22" s="54"/>
      <c r="AH22" s="54"/>
      <c r="AI22" s="54"/>
      <c r="AJ22" s="54"/>
      <c r="AK22" s="54"/>
      <c r="AL22" s="90" t="str">
        <f aca="false">IF((AL21+AM21)&lt;&gt;0,IF(AM21=0,AL21,AL21/AM21),"")</f>
        <v/>
      </c>
      <c r="AM22" s="90"/>
      <c r="AN22" s="90" t="str">
        <f aca="false">IF((AN21+AO21)&lt;&gt;0,IF(AO21=0,AN21,AN21/AO21),"")</f>
        <v/>
      </c>
      <c r="AO22" s="90" t="str">
        <f aca="false">IF((AO21+AP21)&lt;&gt;0,IF(AP21=0,AO21,AO21/AP21),"")</f>
        <v/>
      </c>
      <c r="AP22" s="90" t="str">
        <f aca="false">IF((AP21+AQ21)&lt;&gt;0,IF(AQ21=0,AP21,AP21/AQ21),"")</f>
        <v/>
      </c>
      <c r="AQ22" s="90" t="str">
        <f aca="false">IF((AQ21+AZ21)&lt;&gt;0,IF(AZ21=0,AQ21,AQ21/AZ21),"")</f>
        <v/>
      </c>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Z22" s="54"/>
    </row>
    <row r="23" customFormat="false" ht="20.1" hidden="false" customHeight="true" outlineLevel="0" collapsed="false">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91" t="n">
        <f aca="false">3-COUNTIF(B17:B19,"=0")-COUNTIF(B17:B19,"")</f>
        <v>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c r="IX23" s="54"/>
      <c r="IZ23" s="54"/>
    </row>
    <row r="24" customFormat="false" ht="20.1" hidden="false" customHeight="true" outlineLevel="0" collapsed="false">
      <c r="A24" s="54"/>
      <c r="B24" s="54"/>
      <c r="C24" s="54"/>
      <c r="D24" s="54"/>
      <c r="E24" s="92"/>
      <c r="F24" s="92"/>
      <c r="G24" s="92"/>
      <c r="H24" s="92"/>
      <c r="I24" s="92"/>
      <c r="J24" s="92"/>
      <c r="K24" s="92"/>
      <c r="L24" s="54"/>
      <c r="M24" s="54"/>
      <c r="N24" s="54"/>
      <c r="O24" s="54"/>
      <c r="P24" s="54"/>
      <c r="Q24" s="54"/>
      <c r="R24" s="54"/>
      <c r="S24" s="54"/>
      <c r="T24" s="93"/>
      <c r="U24" s="54"/>
      <c r="V24" s="54"/>
      <c r="W24" s="54"/>
      <c r="X24" s="94" t="s">
        <v>89</v>
      </c>
      <c r="Y24" s="94"/>
      <c r="Z24" s="94"/>
      <c r="AA24" s="94"/>
      <c r="AB24" s="95" t="s">
        <v>90</v>
      </c>
      <c r="AC24" s="95"/>
      <c r="AD24" s="95"/>
      <c r="AE24" s="95"/>
      <c r="AF24" s="91" t="n">
        <f aca="false">IF(AF23=4,6,IF(AF23=3,3,IF(AF23=2,1,0)))</f>
        <v>3</v>
      </c>
      <c r="AG24" s="96" t="s">
        <v>91</v>
      </c>
      <c r="AH24" s="96"/>
      <c r="AI24" s="96"/>
      <c r="AJ24" s="54"/>
      <c r="AK24" s="54"/>
      <c r="AL24" s="54"/>
      <c r="AM24" s="54"/>
      <c r="AN24" s="54"/>
      <c r="AO24" s="54"/>
      <c r="AP24" s="54"/>
      <c r="AQ24" s="54"/>
      <c r="AR24" s="54"/>
      <c r="AS24" s="54"/>
      <c r="AT24" s="54"/>
      <c r="AU24" s="54"/>
      <c r="AV24" s="54"/>
      <c r="AW24" s="54"/>
      <c r="AX24" s="54"/>
      <c r="AY24" s="54"/>
      <c r="AZ24" s="97"/>
      <c r="BA24" s="97"/>
      <c r="BB24" s="97"/>
      <c r="BC24" s="97"/>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Z24" s="54"/>
    </row>
    <row r="25" customFormat="false" ht="29.15" hidden="false" customHeight="true" outlineLevel="0" collapsed="false">
      <c r="A25" s="54"/>
      <c r="B25" s="98" t="s">
        <v>92</v>
      </c>
      <c r="C25" s="99"/>
      <c r="D25" s="92" t="str">
        <f aca="false">IF($S$20=Engagés!$L$23,IF($T$20=0,"","Coef"&amp;CHAR(10)&amp;"Manches"),"")</f>
        <v/>
      </c>
      <c r="E25" s="92"/>
      <c r="F25" s="92"/>
      <c r="G25" s="92" t="str">
        <f aca="false">IF($S$20=Engagés!$L$23,IF($T$20=0,"","Coef"&amp;CHAR(10)&amp;"Points"),"")</f>
        <v/>
      </c>
      <c r="H25" s="92"/>
      <c r="I25" s="92"/>
      <c r="J25" s="92" t="str">
        <f aca="false">IF($S$20=Engagés!$L$23,IF($T$20=0,"","Joueur"),"")</f>
        <v/>
      </c>
      <c r="K25" s="92"/>
      <c r="L25" s="92"/>
      <c r="M25" s="54"/>
      <c r="N25" s="54"/>
      <c r="O25" s="54"/>
      <c r="P25" s="54"/>
      <c r="Q25" s="54"/>
      <c r="R25" s="54"/>
      <c r="S25" s="100"/>
      <c r="T25" s="54"/>
      <c r="U25" s="54"/>
      <c r="V25" s="54"/>
      <c r="W25" s="54"/>
      <c r="X25" s="94"/>
      <c r="Y25" s="94"/>
      <c r="Z25" s="94"/>
      <c r="AA25" s="94"/>
      <c r="AB25" s="95"/>
      <c r="AC25" s="95"/>
      <c r="AD25" s="95"/>
      <c r="AE25" s="95"/>
      <c r="AF25" s="91" t="str">
        <f aca="false">IF(AND(COUNTIF(S17:S19,"F")=AF24,AF24&gt;0),"ok","")</f>
        <v/>
      </c>
      <c r="AG25" s="96"/>
      <c r="AH25" s="96"/>
      <c r="AI25" s="96"/>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c r="IX25" s="54"/>
      <c r="IZ25" s="54"/>
    </row>
    <row r="26" customFormat="false" ht="19.9" hidden="false" customHeight="true" outlineLevel="0" collapsed="false">
      <c r="A26" s="101" t="s">
        <v>93</v>
      </c>
      <c r="B26" s="69" t="str">
        <f aca="false">_xlfn.IFNA(INDEX($AJ$26:$AJ$28,MATCH(1,$AI$26:$AI$28,0)),"")</f>
        <v/>
      </c>
      <c r="C26" s="64" t="str">
        <f aca="false">_xlfn.IFNA(INDEX($AO$26:$AO$28,MATCH(1,$AI$26:$AI$28,0)),"")</f>
        <v/>
      </c>
      <c r="D26" s="92" t="str">
        <f aca="false">IF($S$20=Engagés!$L$23,IF($T$20=0,"",AB26),"")</f>
        <v/>
      </c>
      <c r="E26" s="92"/>
      <c r="F26" s="92"/>
      <c r="G26" s="92" t="str">
        <f aca="false">IF($S$20=Engagés!$L$23,IF($T$20=0,"",X26),"")</f>
        <v/>
      </c>
      <c r="H26" s="92"/>
      <c r="I26" s="92"/>
      <c r="J26" s="92" t="str">
        <f aca="false">IF($S$20=Engagés!$L$23,IF($T$20=0,"","1"),"")</f>
        <v/>
      </c>
      <c r="K26" s="92"/>
      <c r="L26" s="92"/>
      <c r="M26" s="54"/>
      <c r="N26" s="54"/>
      <c r="O26" s="54"/>
      <c r="P26" s="54"/>
      <c r="Q26" s="54"/>
      <c r="R26" s="54"/>
      <c r="S26" s="102"/>
      <c r="T26" s="54"/>
      <c r="U26" s="54"/>
      <c r="V26" s="54"/>
      <c r="W26" s="54"/>
      <c r="X26" s="103" t="n">
        <f aca="false">IF(X22&lt;&gt;"",X22,0)</f>
        <v>0</v>
      </c>
      <c r="Y26" s="103"/>
      <c r="Z26" s="103" t="n">
        <f aca="false">IF(X26&lt;&gt;"",RANK(X26,$X$26:$X$28,0),"")</f>
        <v>1</v>
      </c>
      <c r="AA26" s="103"/>
      <c r="AB26" s="103" t="n">
        <f aca="false">IF(AL22&lt;&gt;"",AL22,0)</f>
        <v>0</v>
      </c>
      <c r="AC26" s="103"/>
      <c r="AD26" s="103" t="n">
        <f aca="false">IF(AB26&lt;&gt;"",RANK(AB26,$AB$26:$AB$28,0),"")</f>
        <v>1</v>
      </c>
      <c r="AE26" s="103"/>
      <c r="AF26" s="104" t="s">
        <v>71</v>
      </c>
      <c r="AG26" s="104" t="n">
        <f aca="false">$I$21+($AB$26/10)+($X$26/100)</f>
        <v>0</v>
      </c>
      <c r="AH26" s="104"/>
      <c r="AI26" s="104" t="str">
        <f aca="false">IF(AG26&lt;&gt;0,RANK(AG26,$AG$26:$AG$28,0),"")</f>
        <v/>
      </c>
      <c r="AJ26" s="72" t="str">
        <f aca="false">B12</f>
        <v/>
      </c>
      <c r="AK26" s="72"/>
      <c r="AL26" s="72"/>
      <c r="AM26" s="72"/>
      <c r="AN26" s="72"/>
      <c r="AO26" s="104" t="str">
        <f aca="false">A12</f>
        <v/>
      </c>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Z26" s="54"/>
    </row>
    <row r="27" customFormat="false" ht="19.9" hidden="false" customHeight="true" outlineLevel="0" collapsed="false">
      <c r="A27" s="101" t="s">
        <v>94</v>
      </c>
      <c r="B27" s="69" t="str">
        <f aca="false">_xlfn.IFNA(INDEX($AJ$26:$AJ$28,MATCH(2,$AI$26:$AI$28,0)),"")</f>
        <v/>
      </c>
      <c r="C27" s="64" t="str">
        <f aca="false">_xlfn.IFNA(INDEX($AO$26:$AO$28,MATCH(2,$AI$26:$AI$28,0)),"")</f>
        <v/>
      </c>
      <c r="D27" s="92" t="str">
        <f aca="false">IF($S$20=Engagés!$L$23,IF($T$20=0,"",AB27),"")</f>
        <v/>
      </c>
      <c r="E27" s="92"/>
      <c r="F27" s="92"/>
      <c r="G27" s="92" t="str">
        <f aca="false">IF($S$20=Engagés!$L$23,IF($T$20=0,"",X27),"")</f>
        <v/>
      </c>
      <c r="H27" s="92"/>
      <c r="I27" s="92"/>
      <c r="J27" s="92" t="str">
        <f aca="false">IF($S$20=Engagés!$L$23,IF($T$20=0,"","2"),"")</f>
        <v/>
      </c>
      <c r="K27" s="92"/>
      <c r="L27" s="92"/>
      <c r="M27" s="54"/>
      <c r="N27" s="54"/>
      <c r="O27" s="54"/>
      <c r="P27" s="54"/>
      <c r="Q27" s="54"/>
      <c r="R27" s="54"/>
      <c r="S27" s="102"/>
      <c r="T27" s="54"/>
      <c r="U27" s="54"/>
      <c r="V27" s="54"/>
      <c r="W27" s="54"/>
      <c r="X27" s="103" t="n">
        <f aca="false">IF(Z22&lt;&gt;"",Z22,0)</f>
        <v>0</v>
      </c>
      <c r="Y27" s="103"/>
      <c r="Z27" s="103" t="n">
        <f aca="false">IF(X27&lt;&gt;"",RANK(X27,$X$26:$X$28,0),"")</f>
        <v>1</v>
      </c>
      <c r="AA27" s="103"/>
      <c r="AB27" s="103" t="n">
        <f aca="false">IF(AN22&lt;&gt;"",AN22,0)</f>
        <v>0</v>
      </c>
      <c r="AC27" s="103"/>
      <c r="AD27" s="103" t="n">
        <f aca="false">IF(AB27&lt;&gt;"",RANK(AB27,$AB$26:$AB$28,0),"")</f>
        <v>1</v>
      </c>
      <c r="AE27" s="103"/>
      <c r="AF27" s="104" t="s">
        <v>72</v>
      </c>
      <c r="AG27" s="104" t="n">
        <f aca="false">$J$21+($AB$27/10)+($X$27/100)</f>
        <v>0</v>
      </c>
      <c r="AH27" s="104"/>
      <c r="AI27" s="104" t="str">
        <f aca="false">IF(AG27&lt;&gt;0,RANK(AG27,$AG$26:$AG$28,0),"")</f>
        <v/>
      </c>
      <c r="AJ27" s="72" t="str">
        <f aca="false">B13</f>
        <v/>
      </c>
      <c r="AK27" s="72"/>
      <c r="AL27" s="72"/>
      <c r="AM27" s="72"/>
      <c r="AN27" s="72"/>
      <c r="AO27" s="104" t="str">
        <f aca="false">A13</f>
        <v/>
      </c>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Z27" s="54"/>
    </row>
    <row r="28" customFormat="false" ht="19.9" hidden="false" customHeight="true" outlineLevel="0" collapsed="false">
      <c r="A28" s="101" t="s">
        <v>95</v>
      </c>
      <c r="B28" s="69" t="str">
        <f aca="false">_xlfn.IFNA(INDEX($AJ$26:$AJ$28,MATCH(3,$AI$26:$AI$28,0)),"")</f>
        <v/>
      </c>
      <c r="C28" s="64" t="str">
        <f aca="false">_xlfn.IFNA(INDEX($AO$26:$AO$28,MATCH(3,$AI$26:$AI$28,0)),"")</f>
        <v/>
      </c>
      <c r="D28" s="92" t="str">
        <f aca="false">IF($S$20=Engagés!$L$23,IF($T$20=0,"",AB28),"")</f>
        <v/>
      </c>
      <c r="E28" s="92"/>
      <c r="F28" s="92"/>
      <c r="G28" s="92" t="str">
        <f aca="false">IF($S$20=Engagés!$L$23,IF($T$20=0,"",X28),"")</f>
        <v/>
      </c>
      <c r="H28" s="92"/>
      <c r="I28" s="92"/>
      <c r="J28" s="92" t="str">
        <f aca="false">IF($S$20=Engagés!$L$23,IF($T$20=0,"","3"),"")</f>
        <v/>
      </c>
      <c r="K28" s="92"/>
      <c r="L28" s="92"/>
      <c r="M28" s="54"/>
      <c r="N28" s="54"/>
      <c r="O28" s="54"/>
      <c r="P28" s="54"/>
      <c r="Q28" s="54"/>
      <c r="R28" s="54"/>
      <c r="S28" s="54"/>
      <c r="T28" s="54"/>
      <c r="U28" s="54"/>
      <c r="V28" s="54"/>
      <c r="W28" s="54"/>
      <c r="X28" s="103" t="n">
        <f aca="false">IF(AB22&lt;&gt;"",AB22,0)</f>
        <v>0</v>
      </c>
      <c r="Y28" s="103"/>
      <c r="Z28" s="103" t="n">
        <f aca="false">IF(X28&lt;&gt;"",RANK(X28,$X$26:$X$28,0),"")</f>
        <v>1</v>
      </c>
      <c r="AA28" s="103"/>
      <c r="AB28" s="103" t="n">
        <f aca="false">IF(AP22&lt;&gt;"",AP22,0)</f>
        <v>0</v>
      </c>
      <c r="AC28" s="103"/>
      <c r="AD28" s="103" t="n">
        <f aca="false">IF(AB28&lt;&gt;"",RANK(AB28,$AB$26:$AB$28,0),"")</f>
        <v>1</v>
      </c>
      <c r="AE28" s="103"/>
      <c r="AF28" s="104" t="s">
        <v>73</v>
      </c>
      <c r="AG28" s="104" t="n">
        <f aca="false">$K$21+($AB$28/10)+($X$28/100)</f>
        <v>0</v>
      </c>
      <c r="AH28" s="104"/>
      <c r="AI28" s="104" t="str">
        <f aca="false">IF(AG28&lt;&gt;0,RANK(AG28,$AG$26:$AG$28,0),"")</f>
        <v/>
      </c>
      <c r="AJ28" s="72" t="str">
        <f aca="false">B14</f>
        <v/>
      </c>
      <c r="AK28" s="72"/>
      <c r="AL28" s="72"/>
      <c r="AM28" s="72"/>
      <c r="AN28" s="72"/>
      <c r="AO28" s="104" t="str">
        <f aca="false">A14</f>
        <v/>
      </c>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Z28" s="54"/>
    </row>
    <row r="29" customFormat="false" ht="19.9" hidden="false" customHeight="true" outlineLevel="0" collapsed="false">
      <c r="C29" s="54"/>
      <c r="M29" s="54"/>
      <c r="N29" s="54"/>
      <c r="O29" s="54"/>
      <c r="P29" s="54"/>
      <c r="Q29" s="54"/>
      <c r="R29" s="54"/>
      <c r="S29" s="54"/>
      <c r="T29" s="54"/>
      <c r="U29" s="54"/>
      <c r="V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c r="IW29" s="54"/>
      <c r="IX29" s="54"/>
      <c r="IZ29" s="54"/>
    </row>
    <row r="30" customFormat="false" ht="19.9" hidden="false" customHeight="true" outlineLevel="0" collapsed="false">
      <c r="AO30" s="54"/>
      <c r="AP30" s="54"/>
      <c r="AQ30" s="54"/>
      <c r="AR30" s="54"/>
      <c r="AS30" s="54"/>
      <c r="AT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row>
    <row r="31" customFormat="false" ht="20.1" hidden="false" customHeight="true" outlineLevel="0" collapsed="false">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row>
    <row r="32" customFormat="false" ht="21.95" hidden="false" customHeight="true" outlineLevel="0" collapsed="false"/>
    <row r="33" customFormat="false" ht="21.95" hidden="false" customHeight="true" outlineLevel="0" collapsed="false"/>
    <row r="34" customFormat="false" ht="21.95" hidden="false" customHeight="true" outlineLevel="0" collapsed="false"/>
    <row r="35" customFormat="false" ht="21.95" hidden="false" customHeight="true" outlineLevel="0" collapsed="false"/>
    <row r="36" customFormat="false" ht="21.95" hidden="false" customHeight="true" outlineLevel="0" collapsed="false"/>
    <row r="37" customFormat="false" ht="21.95" hidden="false" customHeight="true" outlineLevel="0" collapsed="false"/>
    <row r="38" customFormat="false" ht="21.95" hidden="false" customHeight="true" outlineLevel="0" collapsed="false"/>
  </sheetData>
  <mergeCells count="67">
    <mergeCell ref="D11:F11"/>
    <mergeCell ref="G11:J11"/>
    <mergeCell ref="K11:M11"/>
    <mergeCell ref="D12:F12"/>
    <mergeCell ref="G12:J12"/>
    <mergeCell ref="K12:M12"/>
    <mergeCell ref="D13:F13"/>
    <mergeCell ref="G13:J13"/>
    <mergeCell ref="K13:M13"/>
    <mergeCell ref="D14:F14"/>
    <mergeCell ref="G14:J14"/>
    <mergeCell ref="K14:M14"/>
    <mergeCell ref="X14:AC14"/>
    <mergeCell ref="AL14:AQ14"/>
    <mergeCell ref="X15:Y15"/>
    <mergeCell ref="Z15:AA15"/>
    <mergeCell ref="AB15:AC15"/>
    <mergeCell ref="AE15:AI15"/>
    <mergeCell ref="AL15:AM15"/>
    <mergeCell ref="AN15:AO15"/>
    <mergeCell ref="AP15:AQ15"/>
    <mergeCell ref="B16:C16"/>
    <mergeCell ref="D16:H16"/>
    <mergeCell ref="D21:H21"/>
    <mergeCell ref="D22:H22"/>
    <mergeCell ref="X22:Y22"/>
    <mergeCell ref="Z22:AA22"/>
    <mergeCell ref="AB22:AC22"/>
    <mergeCell ref="AL22:AM22"/>
    <mergeCell ref="AN22:AO22"/>
    <mergeCell ref="AP22:AQ22"/>
    <mergeCell ref="E24:K24"/>
    <mergeCell ref="X24:AA25"/>
    <mergeCell ref="AB24:AE25"/>
    <mergeCell ref="AG24:AI25"/>
    <mergeCell ref="AZ24:BA24"/>
    <mergeCell ref="BB24:BC24"/>
    <mergeCell ref="D25:F25"/>
    <mergeCell ref="G25:I25"/>
    <mergeCell ref="J25:L25"/>
    <mergeCell ref="D26:F26"/>
    <mergeCell ref="G26:I26"/>
    <mergeCell ref="J26:L26"/>
    <mergeCell ref="X26:Y26"/>
    <mergeCell ref="Z26:AA26"/>
    <mergeCell ref="AB26:AC26"/>
    <mergeCell ref="AD26:AE26"/>
    <mergeCell ref="AG26:AH26"/>
    <mergeCell ref="AJ26:AN26"/>
    <mergeCell ref="D27:F27"/>
    <mergeCell ref="G27:I27"/>
    <mergeCell ref="J27:L27"/>
    <mergeCell ref="X27:Y27"/>
    <mergeCell ref="Z27:AA27"/>
    <mergeCell ref="AB27:AC27"/>
    <mergeCell ref="AD27:AE27"/>
    <mergeCell ref="AG27:AH27"/>
    <mergeCell ref="AJ27:AN27"/>
    <mergeCell ref="D28:F28"/>
    <mergeCell ref="G28:I28"/>
    <mergeCell ref="J28:L28"/>
    <mergeCell ref="X28:Y28"/>
    <mergeCell ref="Z28:AA28"/>
    <mergeCell ref="AB28:AC28"/>
    <mergeCell ref="AD28:AE28"/>
    <mergeCell ref="AG28:AH28"/>
    <mergeCell ref="AJ28:AN28"/>
  </mergeCells>
  <conditionalFormatting sqref="C25 E24">
    <cfRule type="expression" priority="2" aboveAverage="0" equalAverage="0" bottom="0" percent="0" rank="0" text="" dxfId="0">
      <formula>IF(SUM(AT20:BB20)&lt;&gt;0,TRUE())</formula>
    </cfRule>
  </conditionalFormatting>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C9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11.53515625" defaultRowHeight="13.8" zeroHeight="false" outlineLevelRow="0" outlineLevelCol="0"/>
  <cols>
    <col collapsed="false" customWidth="true" hidden="false" outlineLevel="0" max="1" min="1" style="105" width="3.71"/>
    <col collapsed="false" customWidth="true" hidden="false" outlineLevel="0" max="2" min="2" style="105" width="17.71"/>
    <col collapsed="false" customWidth="true" hidden="false" outlineLevel="0" max="4" min="3" style="106" width="3.71"/>
    <col collapsed="false" customWidth="true" hidden="false" outlineLevel="0" max="5" min="5" style="105" width="5.71"/>
    <col collapsed="false" customWidth="true" hidden="false" outlineLevel="0" max="6" min="6" style="105" width="4.87"/>
    <col collapsed="false" customWidth="true" hidden="false" outlineLevel="0" max="7" min="7" style="105" width="17.71"/>
    <col collapsed="false" customWidth="true" hidden="false" outlineLevel="0" max="9" min="8" style="106" width="3.71"/>
    <col collapsed="false" customWidth="true" hidden="false" outlineLevel="0" max="10" min="10" style="105" width="5.71"/>
    <col collapsed="false" customWidth="true" hidden="false" outlineLevel="0" max="11" min="11" style="105" width="5.41"/>
    <col collapsed="false" customWidth="true" hidden="false" outlineLevel="0" max="12" min="12" style="107" width="23.53"/>
    <col collapsed="false" customWidth="true" hidden="false" outlineLevel="0" max="13" min="13" style="106" width="3.71"/>
    <col collapsed="false" customWidth="true" hidden="false" outlineLevel="0" max="14" min="14" style="108" width="3.71"/>
    <col collapsed="false" customWidth="true" hidden="false" outlineLevel="0" max="15" min="15" style="105" width="5.71"/>
    <col collapsed="false" customWidth="true" hidden="false" outlineLevel="0" max="16" min="16" style="105" width="5.2"/>
    <col collapsed="false" customWidth="true" hidden="false" outlineLevel="0" max="17" min="17" style="105" width="17.71"/>
    <col collapsed="false" customWidth="true" hidden="false" outlineLevel="0" max="18" min="18" style="106" width="3.71"/>
    <col collapsed="false" customWidth="true" hidden="false" outlineLevel="0" max="19" min="19" style="108" width="3.71"/>
    <col collapsed="false" customWidth="true" hidden="false" outlineLevel="0" max="20" min="20" style="105" width="5.71"/>
    <col collapsed="false" customWidth="true" hidden="false" outlineLevel="0" max="21" min="21" style="105" width="4.98"/>
    <col collapsed="false" customWidth="true" hidden="false" outlineLevel="0" max="22" min="22" style="105" width="18.75"/>
    <col collapsed="false" customWidth="true" hidden="false" outlineLevel="0" max="24" min="23" style="109" width="3.71"/>
    <col collapsed="false" customWidth="true" hidden="false" outlineLevel="0" max="25" min="25" style="105" width="5.71"/>
    <col collapsed="false" customWidth="true" hidden="false" outlineLevel="0" max="26" min="26" style="105" width="3.71"/>
    <col collapsed="false" customWidth="true" hidden="false" outlineLevel="0" max="27" min="27" style="105" width="17.71"/>
    <col collapsed="false" customWidth="true" hidden="false" outlineLevel="0" max="29" min="28" style="106" width="3.71"/>
    <col collapsed="false" customWidth="true" hidden="false" outlineLevel="0" max="30" min="30" style="105" width="5.11"/>
    <col collapsed="false" customWidth="true" hidden="false" outlineLevel="0" max="31" min="31" style="105" width="3.58"/>
    <col collapsed="false" customWidth="true" hidden="false" outlineLevel="0" max="32" min="32" style="105" width="17.88"/>
    <col collapsed="false" customWidth="true" hidden="false" outlineLevel="0" max="34" min="33" style="105" width="3.58"/>
    <col collapsed="false" customWidth="true" hidden="false" outlineLevel="0" max="35" min="35" style="105" width="4.33"/>
    <col collapsed="false" customWidth="true" hidden="false" outlineLevel="0" max="36" min="36" style="109" width="8.9"/>
    <col collapsed="false" customWidth="true" hidden="false" outlineLevel="0" max="37" min="37" style="105" width="22.81"/>
    <col collapsed="false" customWidth="true" hidden="false" outlineLevel="0" max="1019" min="38" style="105" width="11.43"/>
  </cols>
  <sheetData>
    <row r="1" customFormat="false" ht="13.8" hidden="false" customHeight="false" outlineLevel="0" collapsed="false">
      <c r="A1" s="110" t="str">
        <f aca="false">Engagés!A4</f>
        <v>TYPE DE COMPETITION</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row>
    <row r="2" customFormat="false" ht="13.8" hidden="false" customHeight="false" outlineLevel="0" collapsed="false">
      <c r="P2" s="110"/>
      <c r="Q2" s="110"/>
      <c r="R2" s="110"/>
      <c r="S2" s="110"/>
      <c r="AU2" s="105" t="s">
        <v>96</v>
      </c>
    </row>
    <row r="3" customFormat="false" ht="13.8" hidden="false" customHeight="false" outlineLevel="0" collapsed="false">
      <c r="A3" s="111" t="s">
        <v>97</v>
      </c>
      <c r="B3" s="111"/>
      <c r="C3" s="111"/>
      <c r="D3" s="111"/>
      <c r="F3" s="111" t="s">
        <v>98</v>
      </c>
      <c r="G3" s="111"/>
      <c r="H3" s="111"/>
      <c r="I3" s="111"/>
      <c r="K3" s="111" t="s">
        <v>99</v>
      </c>
      <c r="L3" s="111"/>
      <c r="M3" s="111"/>
      <c r="N3" s="111"/>
      <c r="P3" s="111" t="s">
        <v>100</v>
      </c>
      <c r="Q3" s="111"/>
      <c r="R3" s="111"/>
      <c r="S3" s="111"/>
      <c r="U3" s="111" t="s">
        <v>101</v>
      </c>
      <c r="V3" s="111"/>
      <c r="W3" s="111"/>
      <c r="X3" s="111"/>
      <c r="Z3" s="111" t="s">
        <v>102</v>
      </c>
      <c r="AA3" s="111"/>
      <c r="AB3" s="111"/>
      <c r="AC3" s="111"/>
      <c r="AE3" s="111" t="s">
        <v>103</v>
      </c>
      <c r="AF3" s="111"/>
      <c r="AG3" s="111"/>
      <c r="AH3" s="111"/>
      <c r="AU3" s="105" t="s">
        <v>104</v>
      </c>
    </row>
    <row r="4" customFormat="false" ht="13.8" hidden="false" customHeight="false" outlineLevel="0" collapsed="false">
      <c r="K4" s="112"/>
      <c r="L4" s="113"/>
      <c r="M4" s="114"/>
      <c r="N4" s="115"/>
      <c r="Q4" s="112"/>
      <c r="R4" s="114"/>
      <c r="S4" s="115"/>
    </row>
    <row r="5" customFormat="false" ht="13.8" hidden="false" customHeight="false" outlineLevel="0" collapsed="false">
      <c r="J5" s="116"/>
      <c r="K5" s="117" t="s">
        <v>105</v>
      </c>
      <c r="L5" s="1" t="str">
        <f aca="false">PouleA!B28</f>
        <v/>
      </c>
      <c r="M5" s="118" t="str">
        <f aca="false">PouleA!C28</f>
        <v/>
      </c>
      <c r="N5" s="119"/>
      <c r="P5" s="120" t="s">
        <v>106</v>
      </c>
      <c r="Q5" s="1" t="str">
        <f aca="false">PouleA!B26</f>
        <v/>
      </c>
      <c r="R5" s="118" t="str">
        <f aca="false">PouleA!C26</f>
        <v/>
      </c>
      <c r="S5" s="121"/>
      <c r="T5" s="122"/>
    </row>
    <row r="6" customFormat="false" ht="13.8" hidden="false" customHeight="false" outlineLevel="0" collapsed="false">
      <c r="F6" s="123"/>
      <c r="G6" s="123"/>
      <c r="H6" s="124"/>
      <c r="I6" s="125"/>
      <c r="J6" s="126"/>
      <c r="K6" s="127" t="s">
        <v>107</v>
      </c>
      <c r="L6" s="1" t="str">
        <f aca="false">PouleE!B28</f>
        <v/>
      </c>
      <c r="M6" s="118" t="str">
        <f aca="false">PouleE!C28</f>
        <v/>
      </c>
      <c r="N6" s="128"/>
      <c r="P6" s="127" t="s">
        <v>108</v>
      </c>
      <c r="Q6" s="1" t="str">
        <f aca="false">PouleB!B27</f>
        <v/>
      </c>
      <c r="R6" s="129" t="str">
        <f aca="false">PouleB!C27</f>
        <v/>
      </c>
      <c r="S6" s="130"/>
      <c r="T6" s="131"/>
      <c r="U6" s="122"/>
      <c r="V6" s="123"/>
      <c r="W6" s="132"/>
      <c r="X6" s="132"/>
    </row>
    <row r="7" customFormat="false" ht="13.8" hidden="false" customHeight="false" outlineLevel="0" collapsed="false">
      <c r="E7" s="116"/>
      <c r="F7" s="120" t="s">
        <v>109</v>
      </c>
      <c r="G7" s="105" t="str">
        <f aca="false">IF(N5="","",IF(N5="v",L5,L6))</f>
        <v/>
      </c>
      <c r="H7" s="118" t="str">
        <f aca="false">IF(N5="","",IF(N5="v",M5,M6))</f>
        <v/>
      </c>
      <c r="I7" s="121"/>
      <c r="J7" s="131"/>
      <c r="K7" s="108"/>
      <c r="L7" s="133" t="s">
        <v>110</v>
      </c>
      <c r="M7" s="134"/>
      <c r="N7" s="106"/>
      <c r="P7" s="108"/>
      <c r="Q7" s="133" t="s">
        <v>110</v>
      </c>
      <c r="R7" s="134"/>
      <c r="S7" s="106"/>
      <c r="U7" s="117" t="s">
        <v>111</v>
      </c>
      <c r="V7" s="105" t="str">
        <f aca="false">IF(S5="","",IF(S5="v",Q5,Q6))</f>
        <v/>
      </c>
      <c r="W7" s="135" t="str">
        <f aca="false">IF(S5="","",IF(S5="v",R5,R6))</f>
        <v/>
      </c>
      <c r="X7" s="121"/>
      <c r="Y7" s="122"/>
    </row>
    <row r="8" customFormat="false" ht="13.8" hidden="false" customHeight="false" outlineLevel="0" collapsed="false">
      <c r="E8" s="126"/>
      <c r="F8" s="127" t="s">
        <v>112</v>
      </c>
      <c r="G8" s="123" t="str">
        <f aca="false">IF(N9="","",IF(N9="v",L9,L10))</f>
        <v/>
      </c>
      <c r="H8" s="136" t="str">
        <f aca="false">IF(N9="","",IF(N9="v",M9,M10))</f>
        <v/>
      </c>
      <c r="I8" s="130"/>
      <c r="J8" s="131"/>
      <c r="K8" s="137"/>
      <c r="L8" s="138"/>
      <c r="M8" s="124"/>
      <c r="N8" s="124"/>
      <c r="P8" s="137"/>
      <c r="Q8" s="123"/>
      <c r="R8" s="124"/>
      <c r="S8" s="124"/>
      <c r="U8" s="127" t="s">
        <v>113</v>
      </c>
      <c r="V8" s="123" t="str">
        <f aca="false">IF(S9="","",IF(S9="v",Q9,Q10))</f>
        <v/>
      </c>
      <c r="W8" s="139" t="str">
        <f aca="false">IF(S9="","",IF(S9="v",R9,R10))</f>
        <v/>
      </c>
      <c r="X8" s="130"/>
      <c r="Y8" s="131"/>
      <c r="Z8" s="131"/>
    </row>
    <row r="9" customFormat="false" ht="13.8" hidden="false" customHeight="false" outlineLevel="0" collapsed="false">
      <c r="E9" s="131"/>
      <c r="G9" s="133" t="s">
        <v>110</v>
      </c>
      <c r="H9" s="134"/>
      <c r="J9" s="140"/>
      <c r="K9" s="117" t="s">
        <v>114</v>
      </c>
      <c r="L9" s="1" t="str">
        <f aca="false">PouleH!B28</f>
        <v/>
      </c>
      <c r="M9" s="118" t="str">
        <f aca="false">PouleH!C28</f>
        <v/>
      </c>
      <c r="N9" s="121"/>
      <c r="O9" s="131"/>
      <c r="P9" s="117" t="s">
        <v>115</v>
      </c>
      <c r="Q9" s="1" t="str">
        <f aca="false">PouleH!B26</f>
        <v/>
      </c>
      <c r="R9" s="118" t="str">
        <f aca="false">PouleH!C26</f>
        <v/>
      </c>
      <c r="S9" s="121"/>
      <c r="T9" s="122"/>
      <c r="U9" s="131"/>
      <c r="V9" s="133" t="s">
        <v>110</v>
      </c>
      <c r="W9" s="134"/>
      <c r="Z9" s="131"/>
    </row>
    <row r="10" customFormat="false" ht="13.8" hidden="false" customHeight="false" outlineLevel="0" collapsed="false">
      <c r="A10" s="123"/>
      <c r="B10" s="123"/>
      <c r="C10" s="124"/>
      <c r="D10" s="125"/>
      <c r="E10" s="131"/>
      <c r="K10" s="127" t="s">
        <v>116</v>
      </c>
      <c r="L10" s="1" t="str">
        <f aca="false">PouleD!B28</f>
        <v/>
      </c>
      <c r="M10" s="118" t="str">
        <f aca="false">PouleD!C28</f>
        <v/>
      </c>
      <c r="N10" s="130"/>
      <c r="O10" s="131"/>
      <c r="P10" s="127" t="s">
        <v>117</v>
      </c>
      <c r="Q10" s="1" t="str">
        <f aca="false">PouleG!B27</f>
        <v/>
      </c>
      <c r="R10" s="129" t="str">
        <f aca="false">PouleG!C27</f>
        <v/>
      </c>
      <c r="S10" s="130"/>
      <c r="T10" s="131"/>
      <c r="Z10" s="122"/>
      <c r="AA10" s="123"/>
      <c r="AB10" s="124"/>
      <c r="AC10" s="124"/>
    </row>
    <row r="11" customFormat="false" ht="13.8" hidden="false" customHeight="false" outlineLevel="0" collapsed="false">
      <c r="A11" s="141" t="str">
        <f aca="false">IF(D11="","",IF(D11="v","17","18"))</f>
        <v/>
      </c>
      <c r="B11" s="105" t="str">
        <f aca="false">IF(I7="","",IF(I7="v",G7,G8))</f>
        <v/>
      </c>
      <c r="C11" s="118" t="str">
        <f aca="false">IF(I7="","",IF(I7="v",H7,H8))</f>
        <v/>
      </c>
      <c r="D11" s="121"/>
      <c r="E11" s="131"/>
      <c r="K11" s="108"/>
      <c r="L11" s="133" t="s">
        <v>110</v>
      </c>
      <c r="M11" s="134"/>
      <c r="N11" s="106"/>
      <c r="P11" s="108"/>
      <c r="Q11" s="133" t="s">
        <v>110</v>
      </c>
      <c r="R11" s="134"/>
      <c r="S11" s="106"/>
      <c r="Z11" s="117" t="s">
        <v>118</v>
      </c>
      <c r="AA11" s="105" t="str">
        <f aca="false">IF(X7="","",IF(X7="v",V7,V8))</f>
        <v/>
      </c>
      <c r="AB11" s="135" t="str">
        <f aca="false">IF(X7="","",IF(X7="v",W7,W8))</f>
        <v/>
      </c>
      <c r="AC11" s="121"/>
      <c r="AD11" s="122"/>
    </row>
    <row r="12" customFormat="false" ht="13.8" hidden="false" customHeight="false" outlineLevel="0" collapsed="false">
      <c r="A12" s="142" t="str">
        <f aca="false">IF(D11="","",IF(D11="v","18","17"))</f>
        <v/>
      </c>
      <c r="B12" s="123" t="str">
        <f aca="false">IF(I15="","",IF(I15="v",G15,G16))</f>
        <v/>
      </c>
      <c r="C12" s="136" t="str">
        <f aca="false">IF(I15="","",IF(I15="v",H15,H16))</f>
        <v/>
      </c>
      <c r="D12" s="130"/>
      <c r="E12" s="131"/>
      <c r="K12" s="137"/>
      <c r="L12" s="138"/>
      <c r="M12" s="124"/>
      <c r="N12" s="124"/>
      <c r="P12" s="137"/>
      <c r="Q12" s="123"/>
      <c r="R12" s="124"/>
      <c r="S12" s="124"/>
      <c r="Z12" s="127" t="s">
        <v>119</v>
      </c>
      <c r="AA12" s="123" t="str">
        <f aca="false">IF(X15="","",IF(X15="v",V15,V16))</f>
        <v/>
      </c>
      <c r="AB12" s="139" t="str">
        <f aca="false">IF(X15="","",IF(X15="v",W15,W16))</f>
        <v/>
      </c>
      <c r="AC12" s="130"/>
      <c r="AD12" s="143"/>
    </row>
    <row r="13" customFormat="false" ht="13.8" hidden="false" customHeight="false" outlineLevel="0" collapsed="false">
      <c r="B13" s="133" t="s">
        <v>110</v>
      </c>
      <c r="C13" s="134"/>
      <c r="E13" s="131"/>
      <c r="J13" s="116"/>
      <c r="K13" s="117" t="s">
        <v>120</v>
      </c>
      <c r="L13" s="1" t="str">
        <f aca="false">PouleC!B28</f>
        <v/>
      </c>
      <c r="M13" s="118" t="str">
        <f aca="false">PouleC!C28</f>
        <v/>
      </c>
      <c r="N13" s="121"/>
      <c r="O13" s="131"/>
      <c r="P13" s="120" t="s">
        <v>121</v>
      </c>
      <c r="Q13" s="1" t="str">
        <f aca="false">PouleE!B26</f>
        <v/>
      </c>
      <c r="R13" s="118" t="str">
        <f aca="false">PouleE!C26</f>
        <v/>
      </c>
      <c r="S13" s="121"/>
      <c r="T13" s="122"/>
      <c r="Z13" s="131"/>
      <c r="AA13" s="133" t="s">
        <v>110</v>
      </c>
      <c r="AB13" s="134"/>
      <c r="AD13" s="144"/>
    </row>
    <row r="14" customFormat="false" ht="13.8" hidden="false" customHeight="false" outlineLevel="0" collapsed="false">
      <c r="E14" s="131"/>
      <c r="F14" s="123"/>
      <c r="G14" s="123"/>
      <c r="H14" s="124"/>
      <c r="I14" s="125"/>
      <c r="J14" s="126"/>
      <c r="K14" s="127" t="s">
        <v>122</v>
      </c>
      <c r="L14" s="1" t="str">
        <f aca="false">PouleG!B28</f>
        <v/>
      </c>
      <c r="M14" s="118" t="str">
        <f aca="false">PouleG!C28</f>
        <v/>
      </c>
      <c r="N14" s="130"/>
      <c r="O14" s="131"/>
      <c r="P14" s="127" t="s">
        <v>123</v>
      </c>
      <c r="Q14" s="1" t="str">
        <f aca="false">PouleF!B27</f>
        <v/>
      </c>
      <c r="R14" s="129" t="str">
        <f aca="false">PouleF!C27</f>
        <v/>
      </c>
      <c r="S14" s="130"/>
      <c r="T14" s="131"/>
      <c r="U14" s="122"/>
      <c r="V14" s="123"/>
      <c r="W14" s="132"/>
      <c r="X14" s="132"/>
      <c r="Z14" s="131"/>
      <c r="AD14" s="144"/>
    </row>
    <row r="15" customFormat="false" ht="13.8" hidden="false" customHeight="false" outlineLevel="0" collapsed="false">
      <c r="E15" s="140"/>
      <c r="F15" s="120" t="s">
        <v>124</v>
      </c>
      <c r="G15" s="105" t="str">
        <f aca="false">IF(N13="","",IF(N13="v",L13,L14))</f>
        <v/>
      </c>
      <c r="H15" s="118" t="str">
        <f aca="false">IF(N13="","",IF(N13="v",M13,M14))</f>
        <v/>
      </c>
      <c r="I15" s="121"/>
      <c r="J15" s="131"/>
      <c r="K15" s="108"/>
      <c r="L15" s="133" t="s">
        <v>110</v>
      </c>
      <c r="M15" s="134"/>
      <c r="N15" s="106"/>
      <c r="P15" s="108"/>
      <c r="Q15" s="133" t="s">
        <v>110</v>
      </c>
      <c r="R15" s="134"/>
      <c r="S15" s="106"/>
      <c r="U15" s="117" t="s">
        <v>125</v>
      </c>
      <c r="V15" s="105" t="str">
        <f aca="false">IF(S13="","",IF(S13="v",Q13,Q14))</f>
        <v/>
      </c>
      <c r="W15" s="135" t="str">
        <f aca="false">IF(S13="","",IF(S13="v",R13,R14))</f>
        <v/>
      </c>
      <c r="X15" s="121"/>
      <c r="Y15" s="122"/>
      <c r="Z15" s="131"/>
      <c r="AD15" s="144"/>
    </row>
    <row r="16" customFormat="false" ht="13.8" hidden="false" customHeight="false" outlineLevel="0" collapsed="false">
      <c r="F16" s="127" t="s">
        <v>126</v>
      </c>
      <c r="G16" s="123" t="str">
        <f aca="false">IF(N17="","",IF(N17="v",L17,L18))</f>
        <v/>
      </c>
      <c r="H16" s="136" t="str">
        <f aca="false">IF(N17="","",IF(N17="v",M17,M18))</f>
        <v/>
      </c>
      <c r="I16" s="130"/>
      <c r="J16" s="131"/>
      <c r="K16" s="137"/>
      <c r="L16" s="138"/>
      <c r="M16" s="124"/>
      <c r="N16" s="124"/>
      <c r="P16" s="137"/>
      <c r="Q16" s="123"/>
      <c r="R16" s="124"/>
      <c r="S16" s="124"/>
      <c r="U16" s="127" t="s">
        <v>104</v>
      </c>
      <c r="V16" s="123" t="str">
        <f aca="false">IF(S17="","",IF(S17="v",Q17,Q18))</f>
        <v/>
      </c>
      <c r="W16" s="139" t="str">
        <f aca="false">IF(S17="","",IF(S17="v",R17,R18))</f>
        <v/>
      </c>
      <c r="X16" s="130"/>
      <c r="Y16" s="131"/>
      <c r="AD16" s="144"/>
    </row>
    <row r="17" customFormat="false" ht="13.8" hidden="false" customHeight="false" outlineLevel="0" collapsed="false">
      <c r="G17" s="133" t="s">
        <v>110</v>
      </c>
      <c r="H17" s="134"/>
      <c r="J17" s="140"/>
      <c r="K17" s="117" t="s">
        <v>127</v>
      </c>
      <c r="L17" s="1" t="str">
        <f aca="false">PouleF!B28</f>
        <v/>
      </c>
      <c r="M17" s="118" t="str">
        <f aca="false">PouleF!C28</f>
        <v/>
      </c>
      <c r="N17" s="121"/>
      <c r="O17" s="131"/>
      <c r="P17" s="120" t="s">
        <v>128</v>
      </c>
      <c r="Q17" s="1" t="str">
        <f aca="false">PouleD!B26</f>
        <v/>
      </c>
      <c r="R17" s="118" t="str">
        <f aca="false">PouleD!C26</f>
        <v/>
      </c>
      <c r="S17" s="121"/>
      <c r="T17" s="122"/>
      <c r="U17" s="131"/>
      <c r="V17" s="133" t="s">
        <v>110</v>
      </c>
      <c r="W17" s="134"/>
      <c r="AD17" s="144"/>
    </row>
    <row r="18" customFormat="false" ht="13.8" hidden="false" customHeight="false" outlineLevel="0" collapsed="false">
      <c r="H18" s="145"/>
      <c r="K18" s="127" t="s">
        <v>129</v>
      </c>
      <c r="L18" s="1" t="str">
        <f aca="false">PouleB!B28</f>
        <v/>
      </c>
      <c r="M18" s="118" t="str">
        <f aca="false">PouleB!C28</f>
        <v/>
      </c>
      <c r="N18" s="130"/>
      <c r="O18" s="131"/>
      <c r="P18" s="127" t="s">
        <v>130</v>
      </c>
      <c r="Q18" s="1" t="str">
        <f aca="false">PouleC!B27</f>
        <v/>
      </c>
      <c r="R18" s="129" t="str">
        <f aca="false">PouleC!C27</f>
        <v/>
      </c>
      <c r="S18" s="130"/>
      <c r="T18" s="131"/>
      <c r="AD18" s="144"/>
    </row>
    <row r="19" customFormat="false" ht="13.8" hidden="false" customHeight="false" outlineLevel="0" collapsed="false">
      <c r="H19" s="145"/>
      <c r="K19" s="108"/>
      <c r="L19" s="133" t="s">
        <v>110</v>
      </c>
      <c r="M19" s="134"/>
      <c r="N19" s="146"/>
      <c r="P19" s="108"/>
      <c r="Q19" s="133" t="s">
        <v>110</v>
      </c>
      <c r="R19" s="134"/>
      <c r="S19" s="106"/>
      <c r="AE19" s="120"/>
      <c r="AF19" s="147" t="str">
        <f aca="false">IF(AC11="","",IF(AC11="v",AA11,AA12))</f>
        <v/>
      </c>
      <c r="AG19" s="148" t="str">
        <f aca="false">IF(AC11="","",IF(AC11="v",AB11,AB12))</f>
        <v/>
      </c>
      <c r="AH19" s="121"/>
      <c r="AI19" s="149" t="str">
        <f aca="false">IF(AH19="","",IF(AH19="v","1","2"))</f>
        <v/>
      </c>
    </row>
    <row r="20" customFormat="false" ht="13.8" hidden="false" customHeight="false" outlineLevel="0" collapsed="false">
      <c r="H20" s="145"/>
      <c r="K20" s="108"/>
      <c r="L20" s="150"/>
      <c r="M20" s="151"/>
      <c r="N20" s="106"/>
      <c r="P20" s="108"/>
      <c r="Q20" s="150"/>
      <c r="R20" s="151"/>
      <c r="S20" s="106"/>
      <c r="AE20" s="127"/>
      <c r="AF20" s="123" t="str">
        <f aca="false">IF(AC27="","",IF(AC27="v",AA27,AA28))</f>
        <v/>
      </c>
      <c r="AG20" s="135" t="str">
        <f aca="false">IF(AC27="","",IF(AC27="v",AB27,AB28))</f>
        <v/>
      </c>
      <c r="AH20" s="130"/>
      <c r="AI20" s="152" t="str">
        <f aca="false">IF(AH19="","",IF(AH19="v","2","1"))</f>
        <v/>
      </c>
    </row>
    <row r="21" customFormat="false" ht="13.8" hidden="false" customHeight="false" outlineLevel="0" collapsed="false">
      <c r="H21" s="145"/>
      <c r="K21" s="108"/>
      <c r="M21" s="145"/>
      <c r="P21" s="120" t="s">
        <v>131</v>
      </c>
      <c r="Q21" s="147" t="str">
        <f aca="false">PouleC!B26</f>
        <v/>
      </c>
      <c r="R21" s="153" t="str">
        <f aca="false">PouleC!C26</f>
        <v/>
      </c>
      <c r="S21" s="121"/>
      <c r="T21" s="122"/>
      <c r="AD21" s="144"/>
      <c r="AF21" s="133" t="s">
        <v>110</v>
      </c>
      <c r="AG21" s="134"/>
      <c r="AH21" s="106"/>
      <c r="AQ21" s="1"/>
      <c r="AR21" s="1"/>
      <c r="AS21" s="1"/>
      <c r="AT21" s="1"/>
      <c r="AU21" s="1"/>
      <c r="AV21" s="1"/>
      <c r="AW21" s="1"/>
      <c r="AX21" s="1"/>
      <c r="AY21" s="1"/>
      <c r="AZ21" s="1"/>
      <c r="BA21" s="1"/>
      <c r="BB21" s="1"/>
      <c r="BC21" s="1"/>
    </row>
    <row r="22" customFormat="false" ht="13.8" hidden="false" customHeight="false" outlineLevel="0" collapsed="false">
      <c r="H22" s="145"/>
      <c r="K22" s="1"/>
      <c r="L22" s="1"/>
      <c r="M22" s="145"/>
      <c r="P22" s="127" t="s">
        <v>132</v>
      </c>
      <c r="Q22" s="1" t="str">
        <f aca="false">PouleD!B27</f>
        <v/>
      </c>
      <c r="R22" s="129" t="str">
        <f aca="false">PouleD!C27</f>
        <v/>
      </c>
      <c r="S22" s="130"/>
      <c r="T22" s="131"/>
      <c r="U22" s="122"/>
      <c r="V22" s="123"/>
      <c r="W22" s="132"/>
      <c r="X22" s="132"/>
      <c r="AD22" s="144"/>
      <c r="AQ22" s="1"/>
      <c r="AR22" s="1"/>
      <c r="AS22" s="1"/>
      <c r="AT22" s="1"/>
      <c r="AU22" s="1"/>
      <c r="AV22" s="1"/>
      <c r="AW22" s="1"/>
      <c r="AX22" s="1"/>
      <c r="AY22" s="1"/>
      <c r="AZ22" s="1"/>
      <c r="BA22" s="1"/>
      <c r="BB22" s="1"/>
      <c r="BC22" s="1"/>
    </row>
    <row r="23" customFormat="false" ht="13.8" hidden="false" customHeight="false" outlineLevel="0" collapsed="false">
      <c r="A23" s="111" t="s">
        <v>133</v>
      </c>
      <c r="B23" s="111"/>
      <c r="C23" s="111"/>
      <c r="D23" s="111"/>
      <c r="H23" s="145"/>
      <c r="K23" s="1"/>
      <c r="L23" s="1"/>
      <c r="M23" s="145"/>
      <c r="N23" s="106"/>
      <c r="P23" s="108"/>
      <c r="Q23" s="133" t="s">
        <v>110</v>
      </c>
      <c r="R23" s="134"/>
      <c r="S23" s="106"/>
      <c r="U23" s="117" t="s">
        <v>134</v>
      </c>
      <c r="V23" s="105" t="str">
        <f aca="false">IF(S21="","",IF(S21="v",Q21,Q22))</f>
        <v/>
      </c>
      <c r="W23" s="135" t="str">
        <f aca="false">IF(S21="","",IF(S21="v",R21,R22))</f>
        <v/>
      </c>
      <c r="X23" s="121"/>
      <c r="Y23" s="122"/>
      <c r="AD23" s="144"/>
      <c r="AQ23" s="1"/>
      <c r="AR23" s="1"/>
      <c r="AS23" s="1"/>
      <c r="AT23" s="1"/>
      <c r="AU23" s="1"/>
      <c r="AV23" s="1"/>
      <c r="AW23" s="1"/>
      <c r="AX23" s="1"/>
      <c r="AY23" s="1"/>
      <c r="AZ23" s="1"/>
      <c r="BA23" s="1"/>
      <c r="BB23" s="1"/>
      <c r="BC23" s="1"/>
    </row>
    <row r="24" customFormat="false" ht="13.8" hidden="false" customHeight="false" outlineLevel="0" collapsed="false">
      <c r="B24" s="112"/>
      <c r="C24" s="114"/>
      <c r="D24" s="114"/>
      <c r="H24" s="145"/>
      <c r="I24" s="108"/>
      <c r="J24" s="154"/>
      <c r="K24" s="1"/>
      <c r="L24" s="1"/>
      <c r="M24" s="145"/>
      <c r="N24" s="106"/>
      <c r="P24" s="137"/>
      <c r="Q24" s="123"/>
      <c r="R24" s="124"/>
      <c r="S24" s="124"/>
      <c r="U24" s="127" t="s">
        <v>135</v>
      </c>
      <c r="V24" s="123" t="str">
        <f aca="false">IF(S25="","",IF(S25="v",Q25,Q26))</f>
        <v/>
      </c>
      <c r="W24" s="139" t="str">
        <f aca="false">IF(S25="","",IF(S25="v",R25,R26))</f>
        <v/>
      </c>
      <c r="X24" s="130"/>
      <c r="Y24" s="131"/>
      <c r="Z24" s="131"/>
      <c r="AD24" s="144"/>
      <c r="AQ24" s="1"/>
      <c r="AR24" s="1"/>
      <c r="AS24" s="1"/>
      <c r="AT24" s="1"/>
      <c r="AU24" s="1"/>
      <c r="AV24" s="1"/>
      <c r="AW24" s="1"/>
      <c r="AX24" s="1"/>
      <c r="AY24" s="1"/>
      <c r="AZ24" s="1"/>
      <c r="BA24" s="1"/>
      <c r="BB24" s="1"/>
      <c r="BC24" s="1"/>
    </row>
    <row r="25" customFormat="false" ht="13.8" hidden="false" customHeight="false" outlineLevel="0" collapsed="false">
      <c r="A25" s="141" t="str">
        <f aca="false">IF(D25="","",IF(D25="v","19","20"))</f>
        <v/>
      </c>
      <c r="B25" s="105" t="str">
        <f aca="false">IF(I7="","",IF(I7="v",G8,G7))</f>
        <v/>
      </c>
      <c r="C25" s="118" t="str">
        <f aca="false">IF(I7="","",IF(I7="v",H8,H7))</f>
        <v/>
      </c>
      <c r="D25" s="121"/>
      <c r="E25" s="155" t="s">
        <v>136</v>
      </c>
      <c r="F25" s="156"/>
      <c r="G25" s="156"/>
      <c r="H25" s="145"/>
      <c r="K25" s="1"/>
      <c r="L25" s="1"/>
      <c r="M25" s="145"/>
      <c r="N25" s="106"/>
      <c r="P25" s="117" t="s">
        <v>137</v>
      </c>
      <c r="Q25" s="147" t="str">
        <f aca="false">PouleF!B26</f>
        <v/>
      </c>
      <c r="R25" s="153" t="str">
        <f aca="false">PouleF!C26</f>
        <v/>
      </c>
      <c r="S25" s="121"/>
      <c r="T25" s="122"/>
      <c r="U25" s="131"/>
      <c r="V25" s="133" t="s">
        <v>110</v>
      </c>
      <c r="W25" s="134"/>
      <c r="Z25" s="131"/>
      <c r="AD25" s="144"/>
      <c r="AQ25" s="1"/>
      <c r="AR25" s="1"/>
      <c r="AS25" s="1"/>
      <c r="AT25" s="1"/>
      <c r="AU25" s="1"/>
      <c r="AV25" s="1"/>
      <c r="AW25" s="1"/>
      <c r="AX25" s="1"/>
      <c r="AY25" s="1"/>
      <c r="AZ25" s="1"/>
      <c r="BA25" s="1"/>
      <c r="BB25" s="1"/>
      <c r="BC25" s="1"/>
    </row>
    <row r="26" customFormat="false" ht="13.8" hidden="false" customHeight="false" outlineLevel="0" collapsed="false">
      <c r="A26" s="142" t="str">
        <f aca="false">IF(D25="","",IF(D25="v","20","19"))</f>
        <v/>
      </c>
      <c r="B26" s="123" t="str">
        <f aca="false">IF(I15="","",IF(I15="v",G16,G15))</f>
        <v/>
      </c>
      <c r="C26" s="136" t="str">
        <f aca="false">IF(I15="","",IF(I15="v",H16,H15))</f>
        <v/>
      </c>
      <c r="D26" s="128"/>
      <c r="E26" s="157" t="s">
        <v>138</v>
      </c>
      <c r="F26" s="157"/>
      <c r="G26" s="157"/>
      <c r="I26" s="108"/>
      <c r="M26" s="145"/>
      <c r="N26" s="106"/>
      <c r="P26" s="127" t="s">
        <v>139</v>
      </c>
      <c r="Q26" s="1" t="str">
        <f aca="false">PouleE!B27</f>
        <v/>
      </c>
      <c r="R26" s="129" t="str">
        <f aca="false">PouleE!C27</f>
        <v/>
      </c>
      <c r="S26" s="130"/>
      <c r="T26" s="131"/>
      <c r="Z26" s="122"/>
      <c r="AA26" s="123"/>
      <c r="AB26" s="124"/>
      <c r="AC26" s="124"/>
      <c r="AD26" s="144"/>
      <c r="AQ26" s="1"/>
      <c r="AR26" s="1"/>
      <c r="AS26" s="1"/>
      <c r="AT26" s="1"/>
      <c r="AU26" s="1"/>
      <c r="AV26" s="1"/>
      <c r="AW26" s="1"/>
      <c r="AX26" s="1"/>
      <c r="AY26" s="1"/>
      <c r="AZ26" s="1"/>
      <c r="BA26" s="1"/>
      <c r="BB26" s="1"/>
      <c r="BC26" s="1"/>
    </row>
    <row r="27" customFormat="false" ht="13.8" hidden="false" customHeight="false" outlineLevel="0" collapsed="false">
      <c r="B27" s="133" t="s">
        <v>110</v>
      </c>
      <c r="C27" s="134"/>
      <c r="E27" s="157"/>
      <c r="F27" s="157"/>
      <c r="G27" s="157"/>
      <c r="I27" s="108"/>
      <c r="M27" s="145"/>
      <c r="N27" s="106"/>
      <c r="P27" s="108"/>
      <c r="Q27" s="133" t="s">
        <v>110</v>
      </c>
      <c r="R27" s="134"/>
      <c r="S27" s="106"/>
      <c r="Z27" s="117" t="s">
        <v>140</v>
      </c>
      <c r="AA27" s="105" t="str">
        <f aca="false">IF(X23="","",IF(X23="v",V23,V24))</f>
        <v/>
      </c>
      <c r="AB27" s="135" t="str">
        <f aca="false">IF(X23="","",IF(X23="v",W23,W24))</f>
        <v/>
      </c>
      <c r="AC27" s="121"/>
      <c r="AD27" s="116"/>
      <c r="AQ27" s="1"/>
      <c r="AR27" s="1"/>
      <c r="AS27" s="1"/>
      <c r="AT27" s="1"/>
      <c r="AU27" s="1"/>
      <c r="AV27" s="1"/>
      <c r="AW27" s="1"/>
      <c r="AX27" s="1"/>
      <c r="AY27" s="1"/>
      <c r="AZ27" s="1"/>
      <c r="BA27" s="1"/>
      <c r="BB27" s="1"/>
      <c r="BC27" s="1"/>
    </row>
    <row r="28" customFormat="false" ht="13.8" hidden="false" customHeight="false" outlineLevel="0" collapsed="false">
      <c r="E28" s="157"/>
      <c r="F28" s="157"/>
      <c r="G28" s="157"/>
      <c r="M28" s="145"/>
      <c r="P28" s="137"/>
      <c r="Q28" s="123"/>
      <c r="R28" s="124"/>
      <c r="S28" s="124"/>
      <c r="Z28" s="127" t="s">
        <v>141</v>
      </c>
      <c r="AA28" s="123" t="str">
        <f aca="false">IF(X31="","",IF(X31="v",V31,V32))</f>
        <v/>
      </c>
      <c r="AB28" s="139" t="str">
        <f aca="false">IF(X31="","",IF(X31="v",W31,W32))</f>
        <v/>
      </c>
      <c r="AC28" s="130"/>
      <c r="AQ28" s="1"/>
      <c r="AR28" s="1"/>
      <c r="AS28" s="1"/>
      <c r="AT28" s="1"/>
      <c r="AU28" s="1"/>
      <c r="AV28" s="1"/>
      <c r="AW28" s="1"/>
      <c r="AX28" s="1"/>
      <c r="AY28" s="1"/>
      <c r="AZ28" s="1"/>
      <c r="BA28" s="1"/>
      <c r="BB28" s="1"/>
      <c r="BC28" s="1"/>
    </row>
    <row r="29" customFormat="false" ht="13.8" hidden="false" customHeight="false" outlineLevel="0" collapsed="false">
      <c r="E29" s="157"/>
      <c r="F29" s="111" t="s">
        <v>142</v>
      </c>
      <c r="G29" s="111"/>
      <c r="H29" s="111"/>
      <c r="I29" s="111"/>
      <c r="M29" s="145"/>
      <c r="P29" s="120" t="s">
        <v>143</v>
      </c>
      <c r="Q29" s="147" t="str">
        <f aca="false">PouleG!B26</f>
        <v/>
      </c>
      <c r="R29" s="153" t="str">
        <f aca="false">PouleG!C26</f>
        <v/>
      </c>
      <c r="S29" s="121"/>
      <c r="T29" s="122"/>
      <c r="Z29" s="131"/>
      <c r="AA29" s="133" t="s">
        <v>110</v>
      </c>
      <c r="AB29" s="134"/>
      <c r="AQ29" s="1"/>
      <c r="AR29" s="1"/>
      <c r="AS29" s="1"/>
      <c r="AT29" s="1"/>
      <c r="AU29" s="1"/>
      <c r="AV29" s="1"/>
      <c r="AW29" s="1"/>
      <c r="AX29" s="1"/>
      <c r="AY29" s="1"/>
      <c r="AZ29" s="1"/>
      <c r="BA29" s="1"/>
      <c r="BB29" s="1"/>
      <c r="BC29" s="1"/>
    </row>
    <row r="30" customFormat="false" ht="13.8" hidden="false" customHeight="false" outlineLevel="0" collapsed="false">
      <c r="A30" s="111" t="s">
        <v>144</v>
      </c>
      <c r="B30" s="111"/>
      <c r="C30" s="111"/>
      <c r="D30" s="111"/>
      <c r="E30" s="157"/>
      <c r="F30" s="157"/>
      <c r="G30" s="158"/>
      <c r="H30" s="114"/>
      <c r="I30" s="114"/>
      <c r="M30" s="145"/>
      <c r="P30" s="127" t="s">
        <v>145</v>
      </c>
      <c r="Q30" s="1" t="str">
        <f aca="false">PouleH!B27</f>
        <v/>
      </c>
      <c r="R30" s="129" t="str">
        <f aca="false">PouleH!C27</f>
        <v/>
      </c>
      <c r="S30" s="130"/>
      <c r="T30" s="131"/>
      <c r="U30" s="122"/>
      <c r="V30" s="123"/>
      <c r="W30" s="132"/>
      <c r="X30" s="132"/>
      <c r="Z30" s="131"/>
      <c r="AA30" s="159"/>
      <c r="AB30" s="109"/>
      <c r="AC30" s="109"/>
      <c r="AE30" s="111" t="s">
        <v>146</v>
      </c>
      <c r="AF30" s="111"/>
      <c r="AG30" s="111"/>
      <c r="AH30" s="111"/>
      <c r="AQ30" s="1"/>
      <c r="AR30" s="1"/>
      <c r="AS30" s="1"/>
      <c r="AT30" s="1"/>
      <c r="AU30" s="1"/>
      <c r="AV30" s="1"/>
      <c r="AW30" s="1"/>
      <c r="AX30" s="1"/>
      <c r="AY30" s="1"/>
      <c r="AZ30" s="1"/>
      <c r="BA30" s="1"/>
      <c r="BB30" s="1"/>
      <c r="BC30" s="1"/>
    </row>
    <row r="31" customFormat="false" ht="13.8" hidden="false" customHeight="false" outlineLevel="0" collapsed="false">
      <c r="E31" s="160"/>
      <c r="F31" s="120" t="s">
        <v>147</v>
      </c>
      <c r="G31" s="105" t="str">
        <f aca="false">IF(N5="","",IF(N5="v",L6,L5))</f>
        <v/>
      </c>
      <c r="H31" s="118" t="str">
        <f aca="false">IF(N5="","",IF(N5="v",M6,M5))</f>
        <v/>
      </c>
      <c r="I31" s="121"/>
      <c r="J31" s="161"/>
      <c r="K31" s="156"/>
      <c r="L31" s="162"/>
      <c r="M31" s="145"/>
      <c r="P31" s="108"/>
      <c r="Q31" s="133" t="s">
        <v>110</v>
      </c>
      <c r="R31" s="134"/>
      <c r="S31" s="106"/>
      <c r="U31" s="117" t="s">
        <v>148</v>
      </c>
      <c r="V31" s="105" t="str">
        <f aca="false">IF(S29="","",IF(S29="v",Q29,Q30))</f>
        <v/>
      </c>
      <c r="W31" s="135" t="str">
        <f aca="false">IF(S29="","",IF(S29="v",R29,R30))</f>
        <v/>
      </c>
      <c r="X31" s="121"/>
      <c r="Y31" s="122"/>
      <c r="Z31" s="131"/>
      <c r="AA31" s="159"/>
      <c r="AB31" s="109"/>
      <c r="AC31" s="109"/>
      <c r="AE31" s="112"/>
      <c r="AF31" s="112"/>
      <c r="AG31" s="114"/>
      <c r="AH31" s="114"/>
      <c r="AQ31" s="1"/>
      <c r="AR31" s="1"/>
      <c r="AS31" s="1"/>
      <c r="AT31" s="1"/>
      <c r="AU31" s="1"/>
      <c r="AV31" s="1"/>
      <c r="AW31" s="1"/>
      <c r="AX31" s="1"/>
      <c r="AY31" s="1"/>
      <c r="AZ31" s="1"/>
      <c r="BA31" s="1"/>
      <c r="BB31" s="1"/>
      <c r="BC31" s="1"/>
    </row>
    <row r="32" customFormat="false" ht="13.8" hidden="false" customHeight="false" outlineLevel="0" collapsed="false">
      <c r="B32" s="123"/>
      <c r="C32" s="124"/>
      <c r="D32" s="125"/>
      <c r="E32" s="163"/>
      <c r="F32" s="127" t="s">
        <v>149</v>
      </c>
      <c r="G32" s="123" t="str">
        <f aca="false">IF(N9="","",IF(N9="v",L10,L9))</f>
        <v/>
      </c>
      <c r="H32" s="136" t="str">
        <f aca="false">IF(N9="","",IF(N9="v",M10,M9))</f>
        <v/>
      </c>
      <c r="I32" s="128"/>
      <c r="J32" s="157" t="s">
        <v>150</v>
      </c>
      <c r="M32" s="145"/>
      <c r="P32" s="137"/>
      <c r="Q32" s="123"/>
      <c r="R32" s="124"/>
      <c r="S32" s="124"/>
      <c r="U32" s="127" t="s">
        <v>151</v>
      </c>
      <c r="V32" s="123" t="str">
        <f aca="false">IF(S33="","",IF(S33="v",Q33,Q34))</f>
        <v/>
      </c>
      <c r="W32" s="139" t="str">
        <f aca="false">IF(S33="","",IF(S33="v",R33,R34))</f>
        <v/>
      </c>
      <c r="X32" s="130"/>
      <c r="Y32" s="131"/>
      <c r="AA32" s="164"/>
      <c r="AB32" s="165"/>
      <c r="AC32" s="165"/>
      <c r="AD32" s="166"/>
      <c r="AE32" s="117"/>
      <c r="AF32" s="147" t="str">
        <f aca="false">IF(AC11="","",IF(AC11="v",AA12,AA11))</f>
        <v/>
      </c>
      <c r="AG32" s="135" t="str">
        <f aca="false">IF(AC11="","",IF(AC11="v",AB12,AB11))</f>
        <v/>
      </c>
      <c r="AH32" s="121"/>
      <c r="AI32" s="149" t="str">
        <f aca="false">IF(AH32="","",IF(AH32="v","3","4"))</f>
        <v/>
      </c>
      <c r="AQ32" s="1"/>
      <c r="AR32" s="1"/>
      <c r="AS32" s="1"/>
      <c r="AT32" s="1"/>
      <c r="AU32" s="1"/>
      <c r="AV32" s="1"/>
      <c r="AW32" s="1"/>
      <c r="AX32" s="1"/>
      <c r="AY32" s="1"/>
      <c r="AZ32" s="1"/>
      <c r="BA32" s="1"/>
      <c r="BB32" s="1"/>
      <c r="BC32" s="1"/>
    </row>
    <row r="33" customFormat="false" ht="13.8" hidden="false" customHeight="false" outlineLevel="0" collapsed="false">
      <c r="A33" s="141" t="str">
        <f aca="false">IF(D33="","",IF(D33="v","21","22"))</f>
        <v/>
      </c>
      <c r="B33" s="105" t="str">
        <f aca="false">IF(I31="","",IF(I31="v",G31,G32))</f>
        <v/>
      </c>
      <c r="C33" s="118" t="str">
        <f aca="false">IF(I31="","",IF(I31="v",H31,H32))</f>
        <v/>
      </c>
      <c r="D33" s="121"/>
      <c r="E33" s="167"/>
      <c r="G33" s="133" t="s">
        <v>110</v>
      </c>
      <c r="H33" s="134"/>
      <c r="J33" s="157" t="s">
        <v>152</v>
      </c>
      <c r="M33" s="145"/>
      <c r="P33" s="120" t="s">
        <v>153</v>
      </c>
      <c r="Q33" s="1" t="str">
        <f aca="false">PouleA!B27</f>
        <v/>
      </c>
      <c r="R33" s="118" t="str">
        <f aca="false">PouleA!C27</f>
        <v/>
      </c>
      <c r="S33" s="121"/>
      <c r="T33" s="122"/>
      <c r="U33" s="131"/>
      <c r="V33" s="133" t="s">
        <v>110</v>
      </c>
      <c r="W33" s="134"/>
      <c r="AA33" s="157"/>
      <c r="AB33" s="168"/>
      <c r="AC33" s="169"/>
      <c r="AD33" s="169" t="s">
        <v>154</v>
      </c>
      <c r="AE33" s="127"/>
      <c r="AF33" s="123" t="str">
        <f aca="false">IF(AC27="","",IF(AC27="v",AA28,AA27))</f>
        <v/>
      </c>
      <c r="AG33" s="139" t="str">
        <f aca="false">IF(AC27="","",IF(AC27="v",AB28,AB27))</f>
        <v/>
      </c>
      <c r="AH33" s="130"/>
      <c r="AI33" s="152" t="str">
        <f aca="false">IF(AH32="","",IF(AH32="v","4","3"))</f>
        <v/>
      </c>
      <c r="AQ33" s="1"/>
      <c r="AR33" s="1"/>
      <c r="AS33" s="1"/>
      <c r="AT33" s="1"/>
      <c r="AU33" s="1"/>
      <c r="AV33" s="1"/>
      <c r="AW33" s="1"/>
      <c r="AX33" s="1"/>
      <c r="AY33" s="1"/>
      <c r="AZ33" s="1"/>
      <c r="BA33" s="1"/>
      <c r="BB33" s="1"/>
      <c r="BC33" s="1"/>
    </row>
    <row r="34" customFormat="false" ht="13.8" hidden="false" customHeight="false" outlineLevel="0" collapsed="false">
      <c r="A34" s="142" t="str">
        <f aca="false">IF(D33="","",IF(D33="v","22","21"))</f>
        <v/>
      </c>
      <c r="B34" s="123" t="str">
        <f aca="false">IF(I35="","",IF(I35="v",G35,G36))</f>
        <v/>
      </c>
      <c r="C34" s="136" t="str">
        <f aca="false">IF(I35="","",IF(I35="v",H35,H36))</f>
        <v/>
      </c>
      <c r="D34" s="130"/>
      <c r="E34" s="167"/>
      <c r="F34" s="123"/>
      <c r="G34" s="123"/>
      <c r="H34" s="170"/>
      <c r="I34" s="124"/>
      <c r="M34" s="145"/>
      <c r="P34" s="127" t="s">
        <v>155</v>
      </c>
      <c r="Q34" s="1" t="str">
        <f aca="false">PouleB!B26</f>
        <v/>
      </c>
      <c r="R34" s="129" t="str">
        <f aca="false">PouleB!C26</f>
        <v/>
      </c>
      <c r="S34" s="130"/>
      <c r="T34" s="131"/>
      <c r="AA34" s="157"/>
      <c r="AB34" s="168"/>
      <c r="AC34" s="169"/>
      <c r="AD34" s="169" t="s">
        <v>156</v>
      </c>
      <c r="AF34" s="133" t="s">
        <v>110</v>
      </c>
      <c r="AG34" s="134"/>
      <c r="AH34" s="106"/>
      <c r="AQ34" s="1"/>
      <c r="AR34" s="1"/>
      <c r="AS34" s="1"/>
      <c r="AT34" s="1"/>
      <c r="AU34" s="1"/>
      <c r="AV34" s="1"/>
      <c r="AW34" s="1"/>
      <c r="AX34" s="1"/>
      <c r="AY34" s="1"/>
      <c r="AZ34" s="1"/>
      <c r="BA34" s="1"/>
      <c r="BB34" s="1"/>
      <c r="BC34" s="1"/>
    </row>
    <row r="35" customFormat="false" ht="13.8" hidden="false" customHeight="false" outlineLevel="0" collapsed="false">
      <c r="B35" s="133" t="s">
        <v>110</v>
      </c>
      <c r="C35" s="134"/>
      <c r="E35" s="171"/>
      <c r="F35" s="120" t="s">
        <v>157</v>
      </c>
      <c r="G35" s="105" t="str">
        <f aca="false">IF(N13="","",IF(N13="v",L14,L13))</f>
        <v/>
      </c>
      <c r="H35" s="118" t="str">
        <f aca="false">IF(N13="","",IF(N13="v",M14,M13))</f>
        <v/>
      </c>
      <c r="I35" s="121"/>
      <c r="J35" s="161"/>
      <c r="K35" s="156"/>
      <c r="L35" s="162"/>
      <c r="M35" s="145"/>
      <c r="P35" s="108"/>
      <c r="Q35" s="133" t="s">
        <v>110</v>
      </c>
      <c r="R35" s="134"/>
      <c r="S35" s="106"/>
      <c r="T35" s="1"/>
      <c r="U35" s="1"/>
      <c r="V35" s="1"/>
      <c r="W35" s="1"/>
      <c r="X35" s="1"/>
      <c r="Y35" s="1"/>
      <c r="Z35" s="1"/>
      <c r="AA35" s="1"/>
      <c r="AB35" s="1"/>
      <c r="AC35" s="1"/>
      <c r="AD35" s="1"/>
      <c r="AE35" s="1"/>
      <c r="AF35" s="1"/>
      <c r="AG35" s="1"/>
      <c r="AH35" s="1"/>
      <c r="AQ35" s="1"/>
      <c r="AR35" s="1"/>
      <c r="AS35" s="1"/>
      <c r="AT35" s="1"/>
      <c r="AU35" s="1"/>
      <c r="AV35" s="1"/>
      <c r="AW35" s="1"/>
      <c r="AX35" s="1"/>
      <c r="AY35" s="1"/>
      <c r="AZ35" s="1"/>
      <c r="BA35" s="1"/>
      <c r="BB35" s="1"/>
      <c r="BC35" s="1"/>
    </row>
    <row r="36" customFormat="false" ht="13.8" hidden="false" customHeight="false" outlineLevel="0" collapsed="false">
      <c r="E36" s="157"/>
      <c r="F36" s="127" t="s">
        <v>158</v>
      </c>
      <c r="G36" s="123" t="str">
        <f aca="false">IF(N17="","",IF(N17="v",L18,L17))</f>
        <v/>
      </c>
      <c r="H36" s="136" t="str">
        <f aca="false">IF(N17="","",IF(N17="v",M18,M17))</f>
        <v/>
      </c>
      <c r="I36" s="128"/>
      <c r="J36" s="157" t="s">
        <v>159</v>
      </c>
      <c r="T36" s="1"/>
      <c r="U36" s="1"/>
      <c r="V36" s="1"/>
      <c r="W36" s="1"/>
      <c r="X36" s="1"/>
      <c r="Z36" s="111" t="s">
        <v>160</v>
      </c>
      <c r="AA36" s="111"/>
      <c r="AB36" s="111"/>
      <c r="AC36" s="111"/>
      <c r="AG36" s="106"/>
      <c r="AH36" s="106"/>
      <c r="AQ36" s="1"/>
      <c r="AR36" s="1"/>
      <c r="AS36" s="1"/>
      <c r="AT36" s="1"/>
      <c r="AU36" s="1"/>
      <c r="AV36" s="1"/>
      <c r="AW36" s="1"/>
      <c r="AX36" s="1"/>
      <c r="AY36" s="1"/>
      <c r="AZ36" s="1"/>
      <c r="BA36" s="1"/>
      <c r="BB36" s="1"/>
      <c r="BC36" s="1"/>
    </row>
    <row r="37" customFormat="false" ht="13.8" hidden="false" customHeight="false" outlineLevel="0" collapsed="false">
      <c r="E37" s="157"/>
      <c r="G37" s="133" t="s">
        <v>110</v>
      </c>
      <c r="H37" s="134"/>
      <c r="J37" s="157" t="s">
        <v>161</v>
      </c>
      <c r="T37" s="1"/>
      <c r="U37" s="1"/>
      <c r="V37" s="1"/>
      <c r="W37" s="1"/>
      <c r="X37" s="1"/>
      <c r="AA37" s="158"/>
      <c r="AB37" s="172"/>
      <c r="AC37" s="172"/>
      <c r="AE37" s="111" t="s">
        <v>162</v>
      </c>
      <c r="AF37" s="111"/>
      <c r="AG37" s="111"/>
      <c r="AH37" s="111"/>
      <c r="AQ37" s="1"/>
      <c r="AR37" s="1"/>
      <c r="AS37" s="1"/>
      <c r="AT37" s="1"/>
      <c r="AU37" s="1"/>
      <c r="AV37" s="1"/>
      <c r="AW37" s="1"/>
      <c r="AX37" s="1"/>
      <c r="AY37" s="1"/>
      <c r="AZ37" s="1"/>
      <c r="BA37" s="1"/>
      <c r="BB37" s="1"/>
      <c r="BC37" s="1"/>
    </row>
    <row r="38" customFormat="false" ht="13.8" hidden="false" customHeight="false" outlineLevel="0" collapsed="false">
      <c r="A38" s="111" t="s">
        <v>163</v>
      </c>
      <c r="B38" s="111"/>
      <c r="C38" s="111"/>
      <c r="D38" s="111"/>
      <c r="H38" s="145"/>
      <c r="T38" s="1"/>
      <c r="U38" s="1"/>
      <c r="V38" s="1"/>
      <c r="W38" s="1"/>
      <c r="X38" s="1"/>
      <c r="Y38" s="166"/>
      <c r="Z38" s="120" t="s">
        <v>164</v>
      </c>
      <c r="AA38" s="105" t="str">
        <f aca="false">IF(X7="","",IF(X7="v",V8,V7))</f>
        <v/>
      </c>
      <c r="AB38" s="135" t="str">
        <f aca="false">IF(X7="","",IF(X7="v",W8,W7))</f>
        <v/>
      </c>
      <c r="AC38" s="121"/>
      <c r="AD38" s="131"/>
      <c r="AG38" s="106"/>
      <c r="AH38" s="106"/>
      <c r="AQ38" s="1"/>
      <c r="AR38" s="1"/>
      <c r="AS38" s="1"/>
      <c r="AT38" s="1"/>
      <c r="AU38" s="1"/>
      <c r="AV38" s="1"/>
      <c r="AW38" s="1"/>
      <c r="AX38" s="1"/>
      <c r="AY38" s="1"/>
      <c r="AZ38" s="1"/>
      <c r="BA38" s="1"/>
      <c r="BB38" s="1"/>
      <c r="BC38" s="1"/>
    </row>
    <row r="39" customFormat="false" ht="13.8" hidden="false" customHeight="false" outlineLevel="0" collapsed="false">
      <c r="B39" s="112"/>
      <c r="C39" s="114"/>
      <c r="D39" s="114"/>
      <c r="H39" s="145"/>
      <c r="T39" s="1"/>
      <c r="U39" s="1"/>
      <c r="V39" s="1"/>
      <c r="W39" s="1"/>
      <c r="X39" s="1"/>
      <c r="Y39" s="169" t="s">
        <v>165</v>
      </c>
      <c r="Z39" s="127" t="s">
        <v>166</v>
      </c>
      <c r="AA39" s="123" t="str">
        <f aca="false">IF(X15="","",IF(X15="v",V16,V15))</f>
        <v/>
      </c>
      <c r="AB39" s="139" t="str">
        <f aca="false">IF(X15="","",IF(X15="v",W16,W15))</f>
        <v/>
      </c>
      <c r="AC39" s="128"/>
      <c r="AD39" s="173"/>
      <c r="AE39" s="122"/>
      <c r="AF39" s="123"/>
      <c r="AG39" s="124"/>
      <c r="AH39" s="124"/>
      <c r="AQ39" s="1"/>
      <c r="AR39" s="1"/>
      <c r="AS39" s="1"/>
      <c r="AT39" s="1"/>
      <c r="AU39" s="1"/>
      <c r="AV39" s="1"/>
      <c r="AW39" s="1"/>
      <c r="AX39" s="1"/>
      <c r="AY39" s="1"/>
      <c r="AZ39" s="1"/>
      <c r="BA39" s="1"/>
      <c r="BB39" s="1"/>
      <c r="BC39" s="1"/>
    </row>
    <row r="40" customFormat="false" ht="13.8" hidden="false" customHeight="false" outlineLevel="0" collapsed="false">
      <c r="A40" s="141" t="str">
        <f aca="false">IF(D40="","",IF(D40="v","23","24"))</f>
        <v/>
      </c>
      <c r="B40" s="105" t="str">
        <f aca="false">IF(I31="","",IF(I31="v",G32,G31))</f>
        <v/>
      </c>
      <c r="C40" s="118" t="str">
        <f aca="false">IF(I31="","",IF(I31="v",H32,H31))</f>
        <v/>
      </c>
      <c r="D40" s="121"/>
      <c r="E40" s="161"/>
      <c r="F40" s="156"/>
      <c r="G40" s="174"/>
      <c r="T40" s="1"/>
      <c r="U40" s="1"/>
      <c r="V40" s="1"/>
      <c r="W40" s="1"/>
      <c r="X40" s="1"/>
      <c r="Y40" s="169" t="s">
        <v>167</v>
      </c>
      <c r="AA40" s="133" t="s">
        <v>110</v>
      </c>
      <c r="AB40" s="134"/>
      <c r="AD40" s="144"/>
      <c r="AE40" s="117"/>
      <c r="AF40" s="105" t="str">
        <f aca="false">IF(AC38="","",IF(AC38="v",AA38,AA39))</f>
        <v/>
      </c>
      <c r="AG40" s="135" t="str">
        <f aca="false">IF(AC38="","",IF(AC38="v",AB38,AB39))</f>
        <v/>
      </c>
      <c r="AH40" s="121"/>
      <c r="AI40" s="149" t="str">
        <f aca="false">IF(AH40="","",IF(AH40="v","5","6"))</f>
        <v/>
      </c>
      <c r="AQ40" s="1"/>
      <c r="AR40" s="1"/>
      <c r="AS40" s="1"/>
      <c r="AT40" s="1"/>
      <c r="AU40" s="1"/>
      <c r="AV40" s="1"/>
      <c r="AW40" s="1"/>
      <c r="AX40" s="1"/>
      <c r="AY40" s="1"/>
      <c r="AZ40" s="1"/>
      <c r="BA40" s="1"/>
      <c r="BB40" s="1"/>
      <c r="BC40" s="1"/>
    </row>
    <row r="41" customFormat="false" ht="13.8" hidden="false" customHeight="false" outlineLevel="0" collapsed="false">
      <c r="A41" s="142" t="str">
        <f aca="false">IF(D40="","",IF(D40="v","24","23"))</f>
        <v/>
      </c>
      <c r="B41" s="123" t="str">
        <f aca="false">IF(I35="","",IF(I35="v",G36,G35))</f>
        <v/>
      </c>
      <c r="C41" s="136" t="str">
        <f aca="false">IF(I35="","",IF(I35="v",H36,H35))</f>
        <v/>
      </c>
      <c r="D41" s="128"/>
      <c r="E41" s="157" t="s">
        <v>168</v>
      </c>
      <c r="T41" s="1"/>
      <c r="U41" s="1"/>
      <c r="V41" s="1"/>
      <c r="W41" s="1"/>
      <c r="X41" s="1"/>
      <c r="Z41" s="123"/>
      <c r="AA41" s="123"/>
      <c r="AB41" s="132"/>
      <c r="AC41" s="124"/>
      <c r="AD41" s="144"/>
      <c r="AE41" s="127"/>
      <c r="AF41" s="123" t="str">
        <f aca="false">IF(AC42="","",IF(AC42="v",AA42,AA43))</f>
        <v/>
      </c>
      <c r="AG41" s="139" t="str">
        <f aca="false">IF(AC42="","",IF(AC42="v",AB42,AB43))</f>
        <v/>
      </c>
      <c r="AH41" s="130"/>
      <c r="AI41" s="152" t="str">
        <f aca="false">IF(AH40="","",IF(AH40="v","6","5"))</f>
        <v/>
      </c>
      <c r="AQ41" s="1"/>
      <c r="AR41" s="1"/>
      <c r="AS41" s="1"/>
      <c r="AT41" s="1"/>
      <c r="AU41" s="1"/>
      <c r="AV41" s="1"/>
      <c r="AW41" s="1"/>
      <c r="AX41" s="1"/>
      <c r="AY41" s="1"/>
      <c r="AZ41" s="1"/>
      <c r="BA41" s="1"/>
      <c r="BB41" s="1"/>
      <c r="BC41" s="1"/>
    </row>
    <row r="42" customFormat="false" ht="13.8" hidden="false" customHeight="false" outlineLevel="0" collapsed="false">
      <c r="B42" s="133" t="s">
        <v>110</v>
      </c>
      <c r="C42" s="134"/>
      <c r="E42" s="157" t="s">
        <v>169</v>
      </c>
      <c r="T42" s="1"/>
      <c r="U42" s="1"/>
      <c r="V42" s="1"/>
      <c r="W42" s="1"/>
      <c r="X42" s="1"/>
      <c r="Y42" s="166"/>
      <c r="Z42" s="120" t="s">
        <v>170</v>
      </c>
      <c r="AA42" s="105" t="str">
        <f aca="false">IF(X23="","",IF(X23="v",V24,V23))</f>
        <v/>
      </c>
      <c r="AB42" s="135" t="str">
        <f aca="false">IF(X23="","",IF(X23="v",W24,W23))</f>
        <v/>
      </c>
      <c r="AC42" s="121"/>
      <c r="AD42" s="140"/>
      <c r="AF42" s="133" t="s">
        <v>110</v>
      </c>
      <c r="AG42" s="134"/>
      <c r="AH42" s="106"/>
      <c r="AQ42" s="1"/>
      <c r="AR42" s="1"/>
      <c r="AS42" s="1"/>
      <c r="AT42" s="1"/>
      <c r="AU42" s="1"/>
      <c r="AV42" s="1"/>
      <c r="AW42" s="1"/>
      <c r="AX42" s="1"/>
      <c r="AY42" s="1"/>
      <c r="AZ42" s="1"/>
      <c r="BA42" s="1"/>
      <c r="BB42" s="1"/>
      <c r="BC42" s="1"/>
    </row>
    <row r="43" customFormat="false" ht="13.8" hidden="false" customHeight="false" outlineLevel="0" collapsed="false">
      <c r="T43" s="1"/>
      <c r="U43" s="1"/>
      <c r="V43" s="1"/>
      <c r="W43" s="1"/>
      <c r="X43" s="1"/>
      <c r="Y43" s="169" t="s">
        <v>171</v>
      </c>
      <c r="Z43" s="127" t="s">
        <v>172</v>
      </c>
      <c r="AA43" s="123" t="str">
        <f aca="false">IF(X31="","",IF(X31="v",V32,V31))</f>
        <v/>
      </c>
      <c r="AB43" s="139" t="str">
        <f aca="false">IF(X31="","",IF(X31="v",W32,W31))</f>
        <v/>
      </c>
      <c r="AC43" s="128"/>
      <c r="AG43" s="106"/>
      <c r="AH43" s="106"/>
      <c r="AQ43" s="1"/>
      <c r="AR43" s="1"/>
      <c r="AS43" s="1"/>
      <c r="AT43" s="1"/>
      <c r="AU43" s="1"/>
      <c r="AV43" s="1"/>
      <c r="AW43" s="1"/>
      <c r="AX43" s="1"/>
      <c r="AY43" s="1"/>
      <c r="AZ43" s="1"/>
      <c r="BA43" s="1"/>
      <c r="BB43" s="1"/>
      <c r="BC43" s="1"/>
    </row>
    <row r="44" customFormat="false" ht="13.8" hidden="false" customHeight="false" outlineLevel="0" collapsed="false">
      <c r="T44" s="1"/>
      <c r="U44" s="1"/>
      <c r="V44" s="1"/>
      <c r="W44" s="1"/>
      <c r="X44" s="1"/>
      <c r="Y44" s="169" t="s">
        <v>173</v>
      </c>
      <c r="AA44" s="133" t="s">
        <v>110</v>
      </c>
      <c r="AB44" s="134"/>
      <c r="AC44" s="168"/>
      <c r="AG44" s="106"/>
      <c r="AH44" s="106"/>
    </row>
    <row r="45" customFormat="false" ht="13.8" hidden="false" customHeight="false" outlineLevel="0" collapsed="false">
      <c r="A45" s="108"/>
      <c r="B45" s="108"/>
      <c r="C45" s="108"/>
      <c r="D45" s="108"/>
      <c r="V45" s="1"/>
      <c r="W45" s="1"/>
      <c r="X45" s="1"/>
      <c r="Y45" s="1"/>
      <c r="Z45" s="1"/>
      <c r="AA45" s="1"/>
      <c r="AB45" s="1"/>
      <c r="AC45" s="1"/>
      <c r="AD45" s="1"/>
    </row>
    <row r="46" customFormat="false" ht="13.8" hidden="false" customHeight="false" outlineLevel="0" collapsed="false">
      <c r="M46" s="1"/>
      <c r="N46" s="1"/>
      <c r="O46" s="1"/>
      <c r="P46" s="1"/>
      <c r="Q46" s="1"/>
      <c r="R46" s="1"/>
      <c r="S46" s="1"/>
      <c r="T46" s="1"/>
      <c r="U46" s="1"/>
      <c r="V46" s="1"/>
      <c r="W46" s="1"/>
      <c r="X46" s="1"/>
      <c r="Y46" s="1"/>
      <c r="Z46" s="1"/>
      <c r="AA46" s="159"/>
      <c r="AB46" s="109"/>
      <c r="AC46" s="109"/>
      <c r="AE46" s="111" t="s">
        <v>174</v>
      </c>
      <c r="AF46" s="111"/>
      <c r="AG46" s="111"/>
      <c r="AH46" s="111"/>
    </row>
    <row r="47" customFormat="false" ht="13.8" hidden="false" customHeight="false" outlineLevel="0" collapsed="false">
      <c r="A47" s="108"/>
      <c r="B47" s="1"/>
      <c r="C47" s="175"/>
      <c r="D47" s="176"/>
      <c r="M47" s="1"/>
      <c r="N47" s="1"/>
      <c r="O47" s="1"/>
      <c r="P47" s="1"/>
      <c r="Q47" s="1"/>
      <c r="R47" s="1"/>
      <c r="S47" s="1"/>
      <c r="T47" s="1"/>
      <c r="U47" s="1"/>
      <c r="V47" s="1"/>
      <c r="W47" s="1"/>
      <c r="X47" s="1"/>
      <c r="Y47" s="1"/>
      <c r="Z47" s="1"/>
      <c r="AA47" s="159"/>
      <c r="AB47" s="109"/>
      <c r="AC47" s="109"/>
      <c r="AE47" s="112"/>
      <c r="AF47" s="112"/>
      <c r="AG47" s="114"/>
      <c r="AH47" s="114"/>
    </row>
    <row r="48" customFormat="false" ht="13.8" hidden="false" customHeight="false" outlineLevel="0" collapsed="false">
      <c r="A48" s="108"/>
      <c r="B48" s="1"/>
      <c r="D48" s="151"/>
      <c r="M48" s="1"/>
      <c r="N48" s="1"/>
      <c r="O48" s="1"/>
      <c r="P48" s="1"/>
      <c r="Q48" s="1"/>
      <c r="R48" s="1"/>
      <c r="S48" s="1"/>
      <c r="T48" s="1"/>
      <c r="U48" s="1"/>
      <c r="V48" s="1"/>
      <c r="W48" s="1"/>
      <c r="X48" s="1"/>
      <c r="Y48" s="1"/>
      <c r="Z48" s="1"/>
      <c r="AA48" s="164"/>
      <c r="AB48" s="165"/>
      <c r="AC48" s="165"/>
      <c r="AD48" s="166"/>
      <c r="AE48" s="117"/>
      <c r="AF48" s="105" t="str">
        <f aca="false">IF(AC38="","",IF(AC38="v",AA39,AA38))</f>
        <v/>
      </c>
      <c r="AG48" s="129" t="str">
        <f aca="false">IF(AC38="","",IF(AC38="v",AB39,AB38))</f>
        <v/>
      </c>
      <c r="AH48" s="121"/>
      <c r="AI48" s="149" t="str">
        <f aca="false">IF(AH48="","",IF(AH48="v","7","8"))</f>
        <v/>
      </c>
    </row>
    <row r="49" customFormat="false" ht="13.8" hidden="false" customHeight="false" outlineLevel="0" collapsed="false">
      <c r="B49" s="150"/>
      <c r="C49" s="151"/>
      <c r="M49" s="1"/>
      <c r="N49" s="1"/>
      <c r="O49" s="1"/>
      <c r="P49" s="1"/>
      <c r="Q49" s="1"/>
      <c r="R49" s="1"/>
      <c r="S49" s="1"/>
      <c r="T49" s="1"/>
      <c r="U49" s="1"/>
      <c r="V49" s="1"/>
      <c r="W49" s="1"/>
      <c r="X49" s="1"/>
      <c r="Y49" s="1"/>
      <c r="Z49" s="1"/>
      <c r="AB49" s="109"/>
      <c r="AC49" s="109"/>
      <c r="AD49" s="169" t="s">
        <v>175</v>
      </c>
      <c r="AE49" s="127"/>
      <c r="AF49" s="123" t="str">
        <f aca="false">IF(AC42="","",IF(AC42="D",AA42,AA43))</f>
        <v/>
      </c>
      <c r="AG49" s="177" t="str">
        <f aca="false">IF(AC42="","",IF(AC42="D",AB42,AB43))</f>
        <v/>
      </c>
      <c r="AH49" s="130"/>
      <c r="AI49" s="152" t="str">
        <f aca="false">IF(AH48="","",IF(AH48="v","8","7"))</f>
        <v/>
      </c>
    </row>
    <row r="50" customFormat="false" ht="13.8" hidden="false" customHeight="false" outlineLevel="0" collapsed="false">
      <c r="M50" s="1"/>
      <c r="N50" s="1"/>
      <c r="O50" s="1"/>
      <c r="P50" s="1"/>
      <c r="Q50" s="1"/>
      <c r="R50" s="1"/>
      <c r="S50" s="1"/>
      <c r="T50" s="1"/>
      <c r="U50" s="1"/>
      <c r="V50" s="1"/>
      <c r="W50" s="1"/>
      <c r="X50" s="1"/>
      <c r="Y50" s="1"/>
      <c r="Z50" s="1"/>
      <c r="AB50" s="109"/>
      <c r="AC50" s="109"/>
      <c r="AD50" s="169" t="s">
        <v>176</v>
      </c>
      <c r="AF50" s="133" t="s">
        <v>110</v>
      </c>
      <c r="AG50" s="134"/>
      <c r="AH50" s="106"/>
    </row>
    <row r="51" customFormat="false" ht="13.8" hidden="false" customHeight="false" outlineLevel="0" collapsed="false">
      <c r="M51" s="1"/>
      <c r="N51" s="1"/>
      <c r="O51" s="1"/>
      <c r="P51" s="1"/>
      <c r="Q51" s="1"/>
      <c r="R51" s="1"/>
      <c r="S51" s="1"/>
      <c r="T51" s="1"/>
      <c r="U51" s="1"/>
      <c r="V51" s="1"/>
      <c r="W51" s="1"/>
      <c r="X51" s="1"/>
      <c r="Y51" s="1"/>
      <c r="Z51" s="1"/>
      <c r="AA51" s="1"/>
      <c r="AB51" s="1"/>
      <c r="AC51" s="1"/>
    </row>
    <row r="52" customFormat="false" ht="13.8" hidden="false" customHeight="false" outlineLevel="0" collapsed="false">
      <c r="R52" s="1"/>
      <c r="S52" s="1"/>
      <c r="T52" s="1"/>
      <c r="U52" s="111" t="s">
        <v>177</v>
      </c>
      <c r="V52" s="111"/>
      <c r="W52" s="111"/>
      <c r="X52" s="111"/>
      <c r="Y52" s="1"/>
      <c r="Z52" s="1"/>
      <c r="AA52" s="1"/>
      <c r="AB52" s="1"/>
      <c r="AC52" s="1"/>
    </row>
    <row r="53" customFormat="false" ht="13.8" hidden="false" customHeight="false" outlineLevel="0" collapsed="false">
      <c r="Z53" s="111" t="s">
        <v>178</v>
      </c>
      <c r="AA53" s="111"/>
      <c r="AB53" s="111"/>
      <c r="AC53" s="111"/>
    </row>
    <row r="54" customFormat="false" ht="13.8" hidden="false" customHeight="false" outlineLevel="0" collapsed="false">
      <c r="T54" s="178" t="s">
        <v>179</v>
      </c>
      <c r="U54" s="120" t="s">
        <v>180</v>
      </c>
      <c r="V54" s="147" t="str">
        <f aca="false">IF(S5="","",IF(S5="v",Q6,Q5))</f>
        <v/>
      </c>
      <c r="W54" s="148" t="str">
        <f aca="false">IF(S5="","",IF(S5="v",R6,R5))</f>
        <v/>
      </c>
      <c r="X54" s="121"/>
      <c r="Y54" s="131"/>
    </row>
    <row r="55" customFormat="false" ht="13.8" hidden="false" customHeight="false" outlineLevel="0" collapsed="false">
      <c r="T55" s="169" t="s">
        <v>181</v>
      </c>
      <c r="U55" s="127" t="s">
        <v>182</v>
      </c>
      <c r="V55" s="123" t="str">
        <f aca="false">IF(S9="","",IF(S9="v",Q10,Q9))</f>
        <v/>
      </c>
      <c r="W55" s="139" t="str">
        <f aca="false">IF(S9="","",IF(S9="v",R10,R9))</f>
        <v/>
      </c>
      <c r="X55" s="128"/>
      <c r="Y55" s="173"/>
      <c r="Z55" s="122"/>
      <c r="AA55" s="123"/>
      <c r="AB55" s="124"/>
      <c r="AC55" s="124"/>
    </row>
    <row r="56" customFormat="false" ht="13.8" hidden="false" customHeight="false" outlineLevel="0" collapsed="false">
      <c r="R56" s="1"/>
      <c r="S56" s="1"/>
      <c r="T56" s="1"/>
      <c r="V56" s="133" t="s">
        <v>110</v>
      </c>
      <c r="W56" s="134"/>
      <c r="X56" s="106"/>
      <c r="Y56" s="144"/>
      <c r="Z56" s="117"/>
      <c r="AA56" s="105" t="str">
        <f aca="false">IF(X54="","",IF(X54="v",V54,V55))</f>
        <v/>
      </c>
      <c r="AB56" s="148" t="str">
        <f aca="false">IF(X54="","",IF(X54="v",W54,W55))</f>
        <v/>
      </c>
      <c r="AC56" s="119"/>
    </row>
    <row r="57" customFormat="false" ht="13.8" hidden="false" customHeight="false" outlineLevel="0" collapsed="false">
      <c r="U57" s="123"/>
      <c r="V57" s="123"/>
      <c r="W57" s="132"/>
      <c r="X57" s="124"/>
      <c r="Y57" s="144"/>
      <c r="Z57" s="127"/>
      <c r="AA57" s="123" t="str">
        <f aca="false">IF(X58="","",IF(X58="v",V58,V59))</f>
        <v/>
      </c>
      <c r="AB57" s="177" t="str">
        <f aca="false">IF(X58="","",IF(X58="v",W58,W59))</f>
        <v/>
      </c>
      <c r="AC57" s="128"/>
      <c r="AE57" s="111" t="s">
        <v>183</v>
      </c>
      <c r="AF57" s="111"/>
      <c r="AG57" s="111"/>
      <c r="AH57" s="111"/>
    </row>
    <row r="58" customFormat="false" ht="13.8" hidden="false" customHeight="false" outlineLevel="0" collapsed="false">
      <c r="T58" s="178" t="s">
        <v>184</v>
      </c>
      <c r="U58" s="120" t="s">
        <v>185</v>
      </c>
      <c r="V58" s="105" t="str">
        <f aca="false">IF(S13="","",IF(S13="v",Q14,Q13))</f>
        <v/>
      </c>
      <c r="W58" s="148" t="str">
        <f aca="false">IF(S13="","",IF(S13="v",R14,R13))</f>
        <v/>
      </c>
      <c r="X58" s="121"/>
      <c r="Y58" s="140"/>
      <c r="AA58" s="133" t="s">
        <v>110</v>
      </c>
      <c r="AB58" s="134"/>
      <c r="AC58" s="179"/>
      <c r="AG58" s="106"/>
      <c r="AH58" s="106"/>
    </row>
    <row r="59" customFormat="false" ht="13.8" hidden="false" customHeight="false" outlineLevel="0" collapsed="false">
      <c r="T59" s="169" t="s">
        <v>186</v>
      </c>
      <c r="U59" s="127" t="s">
        <v>187</v>
      </c>
      <c r="V59" s="123" t="str">
        <f aca="false">IF(S17="","",IF(S17="v",Q18,Q17))</f>
        <v/>
      </c>
      <c r="W59" s="139" t="str">
        <f aca="false">IF(S17="","",IF(S17="v",R18,R17))</f>
        <v/>
      </c>
      <c r="X59" s="128"/>
      <c r="AC59" s="179"/>
      <c r="AE59" s="123"/>
      <c r="AF59" s="123"/>
      <c r="AG59" s="124"/>
      <c r="AH59" s="124"/>
    </row>
    <row r="60" customFormat="false" ht="13.8" hidden="false" customHeight="false" outlineLevel="0" collapsed="false">
      <c r="R60" s="1"/>
      <c r="S60" s="1"/>
      <c r="T60" s="1"/>
      <c r="V60" s="133" t="s">
        <v>110</v>
      </c>
      <c r="W60" s="134"/>
      <c r="X60" s="168"/>
      <c r="AC60" s="179"/>
      <c r="AD60" s="123"/>
      <c r="AE60" s="117"/>
      <c r="AF60" s="105" t="str">
        <f aca="false">IF(AC56="","",IF(AC56="v",AA56,AA57))</f>
        <v/>
      </c>
      <c r="AG60" s="148" t="str">
        <f aca="false">IF(AC56="","",IF(AC56="v",AB56,AB57))</f>
        <v/>
      </c>
      <c r="AH60" s="121"/>
      <c r="AI60" s="149" t="str">
        <f aca="false">IF(AH60="","",IF(AH60="v","9","10"))</f>
        <v/>
      </c>
    </row>
    <row r="61" customFormat="false" ht="13.8" hidden="false" customHeight="false" outlineLevel="0" collapsed="false">
      <c r="AC61" s="179"/>
      <c r="AE61" s="127"/>
      <c r="AF61" s="123" t="str">
        <f aca="false">IF(AC64="","",IF(AC64="v",AA64,AA65))</f>
        <v/>
      </c>
      <c r="AG61" s="177" t="str">
        <f aca="false">IF(AC64="","",IF(AC64="v",AB64,AB65))</f>
        <v/>
      </c>
      <c r="AH61" s="130"/>
      <c r="AI61" s="152" t="str">
        <f aca="false">IF(AH60="","",IF(AH60="v","10","9"))</f>
        <v/>
      </c>
    </row>
    <row r="62" customFormat="false" ht="13.8" hidden="false" customHeight="false" outlineLevel="0" collapsed="false">
      <c r="T62" s="178" t="s">
        <v>188</v>
      </c>
      <c r="U62" s="120" t="s">
        <v>189</v>
      </c>
      <c r="V62" s="147" t="str">
        <f aca="false">IF(S21="","",IF(S21="v",Q22,Q21))</f>
        <v/>
      </c>
      <c r="W62" s="148" t="str">
        <f aca="false">IF(S21="","",IF(S21="v",R22,R21))</f>
        <v/>
      </c>
      <c r="X62" s="121"/>
      <c r="Y62" s="131"/>
      <c r="AC62" s="179"/>
      <c r="AF62" s="133" t="s">
        <v>110</v>
      </c>
      <c r="AG62" s="134"/>
      <c r="AH62" s="106"/>
    </row>
    <row r="63" customFormat="false" ht="13.8" hidden="false" customHeight="false" outlineLevel="0" collapsed="false">
      <c r="T63" s="169" t="s">
        <v>190</v>
      </c>
      <c r="U63" s="127" t="s">
        <v>96</v>
      </c>
      <c r="V63" s="123" t="str">
        <f aca="false">IF(S25="","",IF(S25="v",Q26,Q25))</f>
        <v/>
      </c>
      <c r="W63" s="139" t="str">
        <f aca="false">IF(S25="","",IF(S25="v",R26,R25))</f>
        <v/>
      </c>
      <c r="X63" s="128"/>
      <c r="Y63" s="173"/>
      <c r="Z63" s="122"/>
      <c r="AA63" s="123"/>
      <c r="AB63" s="124"/>
      <c r="AC63" s="125"/>
      <c r="AE63" s="1"/>
      <c r="AF63" s="1"/>
      <c r="AG63" s="1"/>
      <c r="AH63" s="1"/>
    </row>
    <row r="64" customFormat="false" ht="13.8" hidden="false" customHeight="false" outlineLevel="0" collapsed="false">
      <c r="R64" s="1"/>
      <c r="S64" s="1"/>
      <c r="T64" s="1"/>
      <c r="V64" s="133" t="s">
        <v>110</v>
      </c>
      <c r="W64" s="134"/>
      <c r="X64" s="106"/>
      <c r="Y64" s="144"/>
      <c r="Z64" s="117"/>
      <c r="AA64" s="105" t="str">
        <f aca="false">IF(X62="","",IF(X62="v",V62,V63))</f>
        <v/>
      </c>
      <c r="AB64" s="129" t="str">
        <f aca="false">IF(X62="","",IF(X62="v",W62,W63))</f>
        <v/>
      </c>
      <c r="AC64" s="119"/>
    </row>
    <row r="65" customFormat="false" ht="13.8" hidden="false" customHeight="false" outlineLevel="0" collapsed="false">
      <c r="U65" s="123"/>
      <c r="V65" s="123"/>
      <c r="W65" s="132"/>
      <c r="X65" s="124"/>
      <c r="Y65" s="144"/>
      <c r="Z65" s="127"/>
      <c r="AA65" s="123" t="str">
        <f aca="false">IF(X66="","",IF(X66="v",V66,V67))</f>
        <v/>
      </c>
      <c r="AB65" s="177" t="str">
        <f aca="false">IF(X66="","",IF(X66="v",W66,W67))</f>
        <v/>
      </c>
      <c r="AC65" s="128"/>
    </row>
    <row r="66" customFormat="false" ht="13.8" hidden="false" customHeight="false" outlineLevel="0" collapsed="false">
      <c r="T66" s="178" t="s">
        <v>191</v>
      </c>
      <c r="U66" s="120" t="s">
        <v>192</v>
      </c>
      <c r="V66" s="105" t="str">
        <f aca="false">IF(S29="","",IF(S29="v",Q30,Q29))</f>
        <v/>
      </c>
      <c r="W66" s="148" t="str">
        <f aca="false">IF(S29="","",IF(S29="v",R30,R29))</f>
        <v/>
      </c>
      <c r="X66" s="121"/>
      <c r="Y66" s="140"/>
      <c r="AA66" s="133" t="s">
        <v>110</v>
      </c>
      <c r="AB66" s="134"/>
      <c r="AE66" s="111" t="s">
        <v>193</v>
      </c>
      <c r="AF66" s="111"/>
      <c r="AG66" s="111"/>
      <c r="AH66" s="111"/>
    </row>
    <row r="67" customFormat="false" ht="13.8" hidden="false" customHeight="false" outlineLevel="0" collapsed="false">
      <c r="R67" s="1"/>
      <c r="T67" s="169" t="s">
        <v>194</v>
      </c>
      <c r="U67" s="127" t="s">
        <v>195</v>
      </c>
      <c r="V67" s="123" t="str">
        <f aca="false">IF(S33="","",IF(S33="v",Q34,Q33))</f>
        <v/>
      </c>
      <c r="W67" s="139" t="str">
        <f aca="false">IF(S33="","",IF(S33="v",R34,R33))</f>
        <v/>
      </c>
      <c r="X67" s="128"/>
      <c r="AE67" s="112"/>
      <c r="AF67" s="112"/>
      <c r="AG67" s="114"/>
      <c r="AH67" s="114"/>
    </row>
    <row r="68" customFormat="false" ht="13.8" hidden="false" customHeight="false" outlineLevel="0" collapsed="false">
      <c r="M68" s="1"/>
      <c r="N68" s="1"/>
      <c r="O68" s="1"/>
      <c r="P68" s="1"/>
      <c r="Q68" s="1"/>
      <c r="R68" s="1"/>
      <c r="S68" s="1"/>
      <c r="T68" s="1"/>
      <c r="V68" s="133" t="s">
        <v>110</v>
      </c>
      <c r="W68" s="134"/>
      <c r="X68" s="168"/>
      <c r="AD68" s="166"/>
      <c r="AE68" s="117"/>
      <c r="AF68" s="105" t="str">
        <f aca="false">IF(AC56="","",IF(AC56="v",AA57,AA56))</f>
        <v/>
      </c>
      <c r="AG68" s="129" t="str">
        <f aca="false">IF(AC56="","",IF(AC56="v",AB57,AB56))</f>
        <v/>
      </c>
      <c r="AH68" s="121"/>
      <c r="AI68" s="149" t="str">
        <f aca="false">IF(AH68="","",IF(AH68="v","11","12"))</f>
        <v/>
      </c>
    </row>
    <row r="69" customFormat="false" ht="13.8" hidden="false" customHeight="false" outlineLevel="0" collapsed="false">
      <c r="M69" s="1"/>
      <c r="N69" s="1"/>
      <c r="O69" s="1"/>
      <c r="P69" s="1"/>
      <c r="Q69" s="1"/>
      <c r="R69" s="1"/>
      <c r="AD69" s="169"/>
      <c r="AE69" s="127"/>
      <c r="AF69" s="123" t="str">
        <f aca="false">IF(AC64="","",IF(AC64="v",AA65,AA64))</f>
        <v/>
      </c>
      <c r="AG69" s="177" t="str">
        <f aca="false">IF(AC64="","",IF(AC64="v",AB65,AB64))</f>
        <v/>
      </c>
      <c r="AH69" s="130"/>
      <c r="AI69" s="152" t="str">
        <f aca="false">IF(AH68="","",IF(AH68="v","12","11"))</f>
        <v/>
      </c>
    </row>
    <row r="70" customFormat="false" ht="13.8" hidden="false" customHeight="false" outlineLevel="0" collapsed="false">
      <c r="M70" s="1"/>
      <c r="N70" s="1"/>
      <c r="O70" s="1"/>
      <c r="P70" s="1"/>
      <c r="Q70" s="1"/>
      <c r="R70" s="1"/>
      <c r="AD70" s="169"/>
      <c r="AF70" s="133" t="s">
        <v>110</v>
      </c>
      <c r="AG70" s="134"/>
      <c r="AH70" s="106"/>
    </row>
    <row r="71" customFormat="false" ht="13.8" hidden="false" customHeight="false" outlineLevel="0" collapsed="false">
      <c r="M71" s="1"/>
      <c r="N71" s="1"/>
      <c r="O71" s="1"/>
      <c r="P71" s="1"/>
      <c r="Q71" s="1"/>
      <c r="R71" s="1"/>
    </row>
    <row r="72" customFormat="false" ht="13.8" hidden="false" customHeight="false" outlineLevel="0" collapsed="false">
      <c r="M72" s="1"/>
      <c r="N72" s="1"/>
      <c r="O72" s="1"/>
      <c r="P72" s="1"/>
      <c r="Q72" s="1"/>
      <c r="R72" s="1"/>
      <c r="Z72" s="111" t="s">
        <v>196</v>
      </c>
      <c r="AA72" s="111"/>
      <c r="AB72" s="111"/>
      <c r="AC72" s="111"/>
    </row>
    <row r="73" customFormat="false" ht="13.8" hidden="false" customHeight="false" outlineLevel="0" collapsed="false">
      <c r="M73" s="1"/>
      <c r="N73" s="1"/>
      <c r="O73" s="1"/>
      <c r="P73" s="1"/>
      <c r="Q73" s="1"/>
      <c r="R73" s="1"/>
    </row>
    <row r="74" customFormat="false" ht="13.8" hidden="false" customHeight="false" outlineLevel="0" collapsed="false">
      <c r="I74" s="180"/>
      <c r="J74" s="180"/>
      <c r="K74" s="180"/>
      <c r="L74" s="180"/>
      <c r="M74" s="180"/>
      <c r="N74" s="180"/>
      <c r="O74" s="180"/>
      <c r="P74" s="181"/>
      <c r="Q74" s="1"/>
      <c r="R74" s="1"/>
      <c r="Z74" s="123"/>
      <c r="AA74" s="123"/>
      <c r="AB74" s="124"/>
      <c r="AC74" s="124"/>
    </row>
    <row r="75" customFormat="false" ht="13.8" hidden="false" customHeight="false" outlineLevel="0" collapsed="false">
      <c r="I75" s="182"/>
      <c r="J75" s="182"/>
      <c r="K75" s="182"/>
      <c r="L75" s="182"/>
      <c r="M75" s="182"/>
      <c r="N75" s="182"/>
      <c r="O75" s="182"/>
      <c r="P75" s="183"/>
      <c r="Y75" s="166"/>
      <c r="Z75" s="117"/>
      <c r="AA75" s="105" t="str">
        <f aca="false">IF(X54="","",IF(X54="v",V55,V54))</f>
        <v/>
      </c>
      <c r="AB75" s="129" t="str">
        <f aca="false">IF(X54="","",IF(X54="v",W55,W54))</f>
        <v/>
      </c>
      <c r="AC75" s="119"/>
    </row>
    <row r="76" customFormat="false" ht="13.8" hidden="false" customHeight="false" outlineLevel="0" collapsed="false">
      <c r="I76" s="182"/>
      <c r="J76" s="182"/>
      <c r="K76" s="182"/>
      <c r="L76" s="182"/>
      <c r="M76" s="182"/>
      <c r="N76" s="182"/>
      <c r="O76" s="182"/>
      <c r="P76" s="184"/>
      <c r="Y76" s="169" t="s">
        <v>197</v>
      </c>
      <c r="Z76" s="127"/>
      <c r="AA76" s="123" t="str">
        <f aca="false">IF(X58="","",IF(X58="v",V59,V58))</f>
        <v/>
      </c>
      <c r="AB76" s="177" t="str">
        <f aca="false">IF(X58="","",IF(X58="v",W59,W58))</f>
        <v/>
      </c>
      <c r="AC76" s="128"/>
      <c r="AE76" s="111" t="s">
        <v>198</v>
      </c>
      <c r="AF76" s="111"/>
      <c r="AG76" s="111"/>
      <c r="AH76" s="111"/>
    </row>
    <row r="77" customFormat="false" ht="13.8" hidden="false" customHeight="false" outlineLevel="0" collapsed="false">
      <c r="I77" s="182"/>
      <c r="J77" s="182"/>
      <c r="K77" s="182"/>
      <c r="L77" s="182"/>
      <c r="M77" s="182"/>
      <c r="N77" s="182"/>
      <c r="O77" s="182"/>
      <c r="P77" s="184"/>
      <c r="Y77" s="169" t="s">
        <v>199</v>
      </c>
      <c r="AA77" s="133" t="s">
        <v>110</v>
      </c>
      <c r="AB77" s="134"/>
      <c r="AC77" s="179"/>
      <c r="AG77" s="106"/>
      <c r="AH77" s="106"/>
    </row>
    <row r="78" customFormat="false" ht="13.8" hidden="false" customHeight="false" outlineLevel="0" collapsed="false">
      <c r="I78" s="182"/>
      <c r="J78" s="182"/>
      <c r="K78" s="182"/>
      <c r="L78" s="182"/>
      <c r="M78" s="182"/>
      <c r="N78" s="182"/>
      <c r="O78" s="182"/>
      <c r="P78" s="184"/>
      <c r="AC78" s="179"/>
      <c r="AE78" s="123"/>
      <c r="AF78" s="123"/>
      <c r="AG78" s="124"/>
      <c r="AH78" s="124"/>
    </row>
    <row r="79" customFormat="false" ht="13.8" hidden="false" customHeight="false" outlineLevel="0" collapsed="false">
      <c r="I79" s="182"/>
      <c r="J79" s="182"/>
      <c r="K79" s="182"/>
      <c r="L79" s="182"/>
      <c r="M79" s="182"/>
      <c r="N79" s="182"/>
      <c r="O79" s="182"/>
      <c r="P79" s="184"/>
      <c r="AC79" s="179"/>
      <c r="AD79" s="123"/>
      <c r="AE79" s="117"/>
      <c r="AF79" s="105" t="str">
        <f aca="false">IF(AC75="","",IF(AC75="v",AA75,AA76))</f>
        <v/>
      </c>
      <c r="AG79" s="129" t="str">
        <f aca="false">IF(AC75="","",IF(AC75="v",AB75,AB76))</f>
        <v/>
      </c>
      <c r="AH79" s="121"/>
      <c r="AI79" s="149" t="str">
        <f aca="false">IF(AH79="","",IF(AH79="v","13","14"))</f>
        <v/>
      </c>
    </row>
    <row r="80" customFormat="false" ht="13.8" hidden="false" customHeight="false" outlineLevel="0" collapsed="false">
      <c r="L80" s="1"/>
      <c r="M80" s="1"/>
      <c r="N80" s="1"/>
      <c r="O80" s="1"/>
      <c r="P80" s="1"/>
      <c r="Q80" s="1"/>
      <c r="R80" s="1"/>
      <c r="S80" s="1"/>
      <c r="T80" s="1"/>
      <c r="U80" s="1"/>
      <c r="AC80" s="179"/>
      <c r="AE80" s="127"/>
      <c r="AF80" s="123" t="str">
        <f aca="false">IF(AC83="","",IF(AC83="v",AA83,AA84))</f>
        <v/>
      </c>
      <c r="AG80" s="177" t="str">
        <f aca="false">IF(AC83="","",IF(AC83="v",AB83,AB84))</f>
        <v/>
      </c>
      <c r="AH80" s="130"/>
      <c r="AI80" s="152" t="str">
        <f aca="false">IF(AH79="","",IF(AH79="v","14","13"))</f>
        <v/>
      </c>
    </row>
    <row r="81" customFormat="false" ht="13.8" hidden="false" customHeight="false" outlineLevel="0" collapsed="false">
      <c r="L81" s="1"/>
      <c r="M81" s="1"/>
      <c r="N81" s="1"/>
      <c r="O81" s="1"/>
      <c r="P81" s="1"/>
      <c r="Q81" s="1"/>
      <c r="R81" s="1"/>
      <c r="S81" s="1"/>
      <c r="T81" s="1"/>
      <c r="U81" s="1"/>
      <c r="AC81" s="179"/>
      <c r="AF81" s="133" t="s">
        <v>110</v>
      </c>
      <c r="AG81" s="134"/>
      <c r="AH81" s="106"/>
    </row>
    <row r="82" customFormat="false" ht="13.8" hidden="false" customHeight="false" outlineLevel="0" collapsed="false">
      <c r="L82" s="1"/>
      <c r="M82" s="1"/>
      <c r="N82" s="1"/>
      <c r="O82" s="1"/>
      <c r="P82" s="1"/>
      <c r="Q82" s="1"/>
      <c r="R82" s="1"/>
      <c r="S82" s="1"/>
      <c r="T82" s="1"/>
      <c r="U82" s="1"/>
      <c r="Z82" s="123"/>
      <c r="AA82" s="123"/>
      <c r="AB82" s="124"/>
      <c r="AC82" s="125"/>
      <c r="AE82" s="1"/>
      <c r="AF82" s="1"/>
      <c r="AG82" s="1"/>
      <c r="AH82" s="1"/>
    </row>
    <row r="83" customFormat="false" ht="13.8" hidden="false" customHeight="false" outlineLevel="0" collapsed="false">
      <c r="L83" s="1"/>
      <c r="M83" s="1"/>
      <c r="N83" s="1"/>
      <c r="O83" s="1"/>
      <c r="P83" s="1"/>
      <c r="Q83" s="1"/>
      <c r="R83" s="1"/>
      <c r="S83" s="1"/>
      <c r="T83" s="1"/>
      <c r="U83" s="1"/>
      <c r="Y83" s="166"/>
      <c r="Z83" s="117"/>
      <c r="AA83" s="105" t="str">
        <f aca="false">IF(X62="","",IF(X62="v",V63,V62))</f>
        <v/>
      </c>
      <c r="AB83" s="129" t="str">
        <f aca="false">IF(X62="","",IF(X62="v",W63,W62))</f>
        <v/>
      </c>
      <c r="AC83" s="119"/>
    </row>
    <row r="84" customFormat="false" ht="13.8" hidden="false" customHeight="false" outlineLevel="0" collapsed="false">
      <c r="L84" s="1"/>
      <c r="M84" s="1"/>
      <c r="N84" s="1"/>
      <c r="O84" s="1"/>
      <c r="P84" s="1"/>
      <c r="Q84" s="1"/>
      <c r="R84" s="1"/>
      <c r="S84" s="1"/>
      <c r="T84" s="1"/>
      <c r="U84" s="1"/>
      <c r="Y84" s="169" t="s">
        <v>200</v>
      </c>
      <c r="Z84" s="127"/>
      <c r="AA84" s="123" t="str">
        <f aca="false">IF(X66="","",IF(X66="v",V67,V66))</f>
        <v/>
      </c>
      <c r="AB84" s="177" t="str">
        <f aca="false">IF(X66="","",IF(X66="v",W67,W66))</f>
        <v/>
      </c>
      <c r="AC84" s="128"/>
    </row>
    <row r="85" customFormat="false" ht="13.8" hidden="false" customHeight="false" outlineLevel="0" collapsed="false">
      <c r="L85" s="1"/>
      <c r="M85" s="1"/>
      <c r="N85" s="1"/>
      <c r="O85" s="1"/>
      <c r="P85" s="1"/>
      <c r="Q85" s="1"/>
      <c r="R85" s="1"/>
      <c r="S85" s="1"/>
      <c r="T85" s="1"/>
      <c r="U85" s="1"/>
      <c r="Y85" s="169" t="s">
        <v>201</v>
      </c>
      <c r="AA85" s="133" t="s">
        <v>110</v>
      </c>
      <c r="AB85" s="134"/>
      <c r="AE85" s="111" t="s">
        <v>202</v>
      </c>
      <c r="AF85" s="111"/>
      <c r="AG85" s="111"/>
      <c r="AH85" s="111"/>
    </row>
    <row r="86" customFormat="false" ht="13.8" hidden="false" customHeight="false" outlineLevel="0" collapsed="false">
      <c r="M86" s="1"/>
      <c r="N86" s="1"/>
      <c r="O86" s="1"/>
      <c r="P86" s="1"/>
      <c r="Q86" s="1"/>
      <c r="R86" s="1"/>
      <c r="AE86" s="112"/>
      <c r="AF86" s="112"/>
      <c r="AG86" s="114"/>
      <c r="AH86" s="114"/>
    </row>
    <row r="87" customFormat="false" ht="13.8" hidden="false" customHeight="false" outlineLevel="0" collapsed="false">
      <c r="M87" s="1"/>
      <c r="N87" s="1"/>
      <c r="O87" s="1"/>
      <c r="P87" s="1"/>
      <c r="Q87" s="1"/>
      <c r="R87" s="1"/>
      <c r="AD87" s="166"/>
      <c r="AE87" s="117"/>
      <c r="AF87" s="105" t="str">
        <f aca="false">IF(AC75="","",IF(AC75="v",AA76,AA75))</f>
        <v/>
      </c>
      <c r="AG87" s="129" t="str">
        <f aca="false">IF(AC75="","",IF(AC75="v",AB76,AB75))</f>
        <v/>
      </c>
      <c r="AH87" s="121"/>
      <c r="AI87" s="149" t="str">
        <f aca="false">IF(AH87="","",IF(AH87="v","15","16"))</f>
        <v/>
      </c>
    </row>
    <row r="88" customFormat="false" ht="13.8" hidden="false" customHeight="false" outlineLevel="0" collapsed="false">
      <c r="M88" s="1"/>
      <c r="N88" s="1"/>
      <c r="O88" s="1"/>
      <c r="P88" s="1"/>
      <c r="Q88" s="1"/>
      <c r="R88" s="1"/>
      <c r="AD88" s="169"/>
      <c r="AE88" s="127"/>
      <c r="AF88" s="123" t="str">
        <f aca="false">IF(AC83="","",IF(AC83="v",AA84,AA83))</f>
        <v/>
      </c>
      <c r="AG88" s="177" t="str">
        <f aca="false">IF(AC83="","",IF(AC83="v",AB84,AB83))</f>
        <v/>
      </c>
      <c r="AH88" s="130"/>
      <c r="AI88" s="152" t="str">
        <f aca="false">IF(AH87="","",IF(AH87="v","16","15"))</f>
        <v/>
      </c>
    </row>
    <row r="89" customFormat="false" ht="13.8" hidden="false" customHeight="false" outlineLevel="0" collapsed="false">
      <c r="M89" s="1"/>
      <c r="N89" s="1"/>
      <c r="O89" s="1"/>
      <c r="P89" s="1"/>
      <c r="Q89" s="1"/>
      <c r="R89" s="1"/>
      <c r="AD89" s="169"/>
      <c r="AF89" s="133" t="s">
        <v>110</v>
      </c>
      <c r="AG89" s="134"/>
      <c r="AH89" s="106"/>
    </row>
    <row r="90" customFormat="false" ht="13.8" hidden="false" customHeight="false" outlineLevel="0" collapsed="false">
      <c r="M90" s="1"/>
      <c r="N90" s="1"/>
      <c r="O90" s="1"/>
      <c r="P90" s="1"/>
      <c r="Q90" s="1"/>
      <c r="R90" s="1"/>
    </row>
    <row r="91" customFormat="false" ht="13.8" hidden="false" customHeight="false" outlineLevel="0" collapsed="false">
      <c r="M91" s="1"/>
      <c r="N91" s="1"/>
      <c r="O91" s="1"/>
      <c r="P91" s="1"/>
      <c r="Q91" s="1"/>
      <c r="R91" s="1"/>
    </row>
  </sheetData>
  <mergeCells count="25">
    <mergeCell ref="A1:AC1"/>
    <mergeCell ref="P2:S2"/>
    <mergeCell ref="A3:D3"/>
    <mergeCell ref="F3:I3"/>
    <mergeCell ref="K3:N3"/>
    <mergeCell ref="P3:S3"/>
    <mergeCell ref="U3:X3"/>
    <mergeCell ref="Z3:AC3"/>
    <mergeCell ref="AE3:AH3"/>
    <mergeCell ref="A23:D23"/>
    <mergeCell ref="F29:I29"/>
    <mergeCell ref="A30:D30"/>
    <mergeCell ref="AE30:AH30"/>
    <mergeCell ref="Z36:AC36"/>
    <mergeCell ref="AE37:AH37"/>
    <mergeCell ref="A38:D38"/>
    <mergeCell ref="A45:D45"/>
    <mergeCell ref="AE46:AH46"/>
    <mergeCell ref="U52:X52"/>
    <mergeCell ref="Z53:AC53"/>
    <mergeCell ref="AE57:AH57"/>
    <mergeCell ref="AE66:AH66"/>
    <mergeCell ref="Z72:AC72"/>
    <mergeCell ref="AE76:AH76"/>
    <mergeCell ref="AE85:AH85"/>
  </mergeCells>
  <conditionalFormatting sqref="N10 N6">
    <cfRule type="expression" priority="2" aboveAverage="0" equalAverage="0" bottom="0" percent="0" rank="0" text="" dxfId="2">
      <formula>AND(N6&lt;&gt;"",N5=N6)</formula>
    </cfRule>
  </conditionalFormatting>
  <conditionalFormatting sqref="S5 S9 S13 S17 S21 S25 S29 S33 X7 X15 X23 X31 AC11 AC27 AH19 AH38 AH41:AH42 AH57 AH59 AH61 AH76 AH78 N5 N9 N13 N17 I7 I15 D11 D25 I31 I35 D33 D40 D47 AH69 AH80 AH88 AH49 AH33">
    <cfRule type="expression" priority="3" aboveAverage="0" equalAverage="0" bottom="0" percent="0" rank="0" text="" dxfId="3">
      <formula>AND(#ref!&lt;&gt;"",#ref!=#ref!)</formula>
    </cfRule>
  </conditionalFormatting>
  <conditionalFormatting sqref="N18 N14 I36 I32 S18 S14 S10 S6 S34 S30 S26 S22 X59 X55 AH43 AH39 X67 X63 AH58 AH77">
    <cfRule type="expression" priority="4" aboveAverage="0" equalAverage="0" bottom="0" percent="0" rank="0" text="" dxfId="4">
      <formula>AND(#ref!&lt;&gt;"",#ref!=#ref!)</formula>
    </cfRule>
  </conditionalFormatting>
  <conditionalFormatting sqref="X16 X8 AC12 D41 D34 D26 D12 I16 I8 X32 X24 AC28 AH20 AC57 AC65 AH60 AC76 AC84 D48 AH68 AH79 AH87 AH40 AH48 AH32">
    <cfRule type="expression" priority="5" aboveAverage="0" equalAverage="0" bottom="0" percent="0" rank="0" text="" dxfId="1">
      <formula>AND(#ref!&lt;&gt;"",#ref!=#ref!)</formula>
    </cfRule>
  </conditionalFormatting>
  <dataValidations count="3">
    <dataValidation allowBlank="true" error="Cette cellule ne peut contenir que :&#10;- &quot;v&quot; pour victoire&#10;- &quot;d&quot; pour défaite" errorStyle="stop" errorTitle="Mauvaise saisie" operator="equal" showDropDown="false" showErrorMessage="true" showInputMessage="true" sqref="N5 S5 I7 X7 N9 S9 D11 AC11 N13 S13 I15 X15 N17 S17 AH19 S21 X23 D25 S25 AC27 S29 I31 X31 AH32 D33 S33 I35 AC38 D40 AH40 AC42 D47 AH48 X54 AC56 X58 AH60 X62 AC64 X66 AH68 AC75 AH79 AC83 AH87" type="list">
      <formula1>$AU$2:$AU$3</formula1>
      <formula2>0</formula2>
    </dataValidation>
    <dataValidation allowBlank="true" error="Cette cellule ne peut contenir que :&#10;- &quot;v&quot; pour victoire&#10;- &quot;d&quot; pour défaite" errorStyle="stop" errorTitle="Mauvaise saisie" operator="equal" showDropDown="false" showErrorMessage="true" showInputMessage="true" sqref="N6 S6 I8 X8 N10 S10 D12 AC12 N14 S14 I16 X16 N18 S18 AH20 S22 X24 D26 S26 AC28 S30 I32 X32 AH33 D34 S34 I36 AC39 D41 AH41 AC43 D48 AH49 X55 AC57 X59 AH61 X63 AC65 X67 AH69 AC76 AH80 AC84 AH88" type="list">
      <formula1>$AZ$2:$AZ$3</formula1>
      <formula2>0</formula2>
    </dataValidation>
    <dataValidation allowBlank="true" errorStyle="stop" operator="equal" showDropDown="false" showErrorMessage="true" showInputMessage="false" sqref="B48" type="list">
      <formula1>Sommaire!$L$1:$L$27</formula1>
      <formula2>0</formula2>
    </dataValidation>
  </dataValidations>
  <printOptions headings="false" gridLines="false" gridLinesSet="true" horizontalCentered="true" verticalCentered="false"/>
  <pageMargins left="0.39375" right="0.39375" top="0.39375" bottom="0.393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7.91"/>
    <col collapsed="false" customWidth="true" hidden="false" outlineLevel="0" max="3" min="3" style="1" width="29.37"/>
    <col collapsed="false" customWidth="true" hidden="false" outlineLevel="0" max="4" min="4" style="1" width="23.31"/>
  </cols>
  <sheetData>
    <row r="1" customFormat="false" ht="17.35" hidden="false" customHeight="false" outlineLevel="0" collapsed="false">
      <c r="A1" s="15" t="str">
        <f aca="false">Engagés!A1</f>
        <v>FEDERATION FRANCAISE</v>
      </c>
      <c r="B1" s="15"/>
      <c r="C1" s="16"/>
      <c r="D1" s="17"/>
      <c r="E1" s="17"/>
      <c r="F1" s="185"/>
    </row>
    <row r="2" customFormat="false" ht="17.35" hidden="false" customHeight="false" outlineLevel="0" collapsed="false">
      <c r="A2" s="15" t="str">
        <f aca="false">Engagés!A2</f>
        <v>DE TENNIS DE TABLE</v>
      </c>
      <c r="B2" s="15"/>
      <c r="C2" s="16"/>
      <c r="D2" s="17"/>
      <c r="E2" s="19"/>
      <c r="F2" s="19"/>
    </row>
    <row r="3" customFormat="false" ht="12.8" hidden="false" customHeight="false" outlineLevel="0" collapsed="false">
      <c r="A3" s="20"/>
      <c r="B3" s="20"/>
      <c r="C3" s="21"/>
      <c r="D3" s="20"/>
      <c r="E3" s="22"/>
      <c r="F3" s="20"/>
    </row>
    <row r="4" customFormat="false" ht="24.45" hidden="false" customHeight="false" outlineLevel="0" collapsed="false">
      <c r="A4" s="186" t="s">
        <v>203</v>
      </c>
      <c r="B4" s="186"/>
      <c r="C4" s="186"/>
      <c r="D4" s="186"/>
      <c r="E4" s="186"/>
      <c r="F4" s="186"/>
    </row>
    <row r="5" customFormat="false" ht="19.7" hidden="false" customHeight="false" outlineLevel="0" collapsed="false">
      <c r="A5" s="187"/>
      <c r="B5" s="187"/>
      <c r="C5" s="187"/>
      <c r="D5" s="187"/>
      <c r="E5" s="187"/>
      <c r="F5" s="187"/>
    </row>
    <row r="6" customFormat="false" ht="17.35" hidden="false" customHeight="false" outlineLevel="0" collapsed="false">
      <c r="A6" s="188" t="str">
        <f aca="false">Engagés!A4</f>
        <v>TYPE DE COMPETITION</v>
      </c>
      <c r="B6" s="188"/>
      <c r="C6" s="188"/>
      <c r="D6" s="188"/>
      <c r="E6" s="188"/>
      <c r="F6" s="188"/>
    </row>
    <row r="7" customFormat="false" ht="17.35" hidden="false" customHeight="false" outlineLevel="0" collapsed="false">
      <c r="A7" s="189" t="str">
        <f aca="false">Engagés!A7</f>
        <v>DATE</v>
      </c>
      <c r="B7" s="189"/>
      <c r="C7" s="189"/>
      <c r="D7" s="189"/>
      <c r="E7" s="189"/>
      <c r="F7" s="189"/>
    </row>
    <row r="8" customFormat="false" ht="12.8" hidden="false" customHeight="false" outlineLevel="0" collapsed="false">
      <c r="A8" s="14"/>
      <c r="B8" s="14"/>
      <c r="C8" s="10"/>
      <c r="E8" s="14"/>
      <c r="F8" s="14"/>
    </row>
    <row r="9" customFormat="false" ht="12.8" hidden="false" customHeight="false" outlineLevel="0" collapsed="false">
      <c r="E9" s="1"/>
      <c r="F9" s="1"/>
    </row>
    <row r="10" customFormat="false" ht="22.7" hidden="false" customHeight="true" outlineLevel="0" collapsed="false">
      <c r="A10" s="190" t="s">
        <v>38</v>
      </c>
      <c r="B10" s="190" t="s">
        <v>204</v>
      </c>
      <c r="C10" s="190" t="s">
        <v>39</v>
      </c>
      <c r="D10" s="190" t="s">
        <v>41</v>
      </c>
      <c r="E10" s="190" t="s">
        <v>40</v>
      </c>
      <c r="F10" s="190" t="s">
        <v>43</v>
      </c>
    </row>
    <row r="11" customFormat="false" ht="22.7" hidden="false" customHeight="true" outlineLevel="0" collapsed="false">
      <c r="A11" s="191" t="n">
        <v>1</v>
      </c>
      <c r="B11" s="192" t="str">
        <f aca="false">IF(TED!$AH$19="","",IF(TED!$AH$19="v",TED!AG19,TED!AG20))</f>
        <v/>
      </c>
      <c r="C11" s="193" t="str">
        <f aca="false">IF(TED!$AH$19="","",IF(B11&lt;&gt;"",VLOOKUP(B11,Engagés!$A$16:$F$39,2,FALSE())))</f>
        <v/>
      </c>
      <c r="D11" s="193" t="str">
        <f aca="false">IF(TED!$AH$19="","",IF(B11&lt;&gt;"",VLOOKUP(B11,Engagés!$A$16:$F$39,4,FALSE())))</f>
        <v/>
      </c>
      <c r="E11" s="194" t="str">
        <f aca="false">IF(TED!$AH$19="","",IF(B11&lt;&gt;"",VLOOKUP(B11,Engagés!$A$16:$F$39,3,FALSE())))</f>
        <v/>
      </c>
      <c r="F11" s="194" t="str">
        <f aca="false">IF(TED!$AH$19="","",IF(B11&lt;&gt;"",VLOOKUP(B11,Engagés!$A$16:$F$39,6,FALSE())))</f>
        <v/>
      </c>
    </row>
    <row r="12" customFormat="false" ht="22.7" hidden="false" customHeight="true" outlineLevel="0" collapsed="false">
      <c r="A12" s="191" t="n">
        <v>2</v>
      </c>
      <c r="B12" s="192" t="str">
        <f aca="false">IF(TED!$AH$19="","",IF(TED!$AH$19="v",TED!AG20,TED!AG19))</f>
        <v/>
      </c>
      <c r="C12" s="193" t="str">
        <f aca="false">IF(TED!$AH$19="","",IF(B12&lt;&gt;"",VLOOKUP(B12,Engagés!$A$16:$F$39,2,FALSE())))</f>
        <v/>
      </c>
      <c r="D12" s="193" t="str">
        <f aca="false">IF(TED!$AH$19="","",IF(B12&lt;&gt;"",VLOOKUP(B12,Engagés!$A$16:$F$39,4,FALSE())))</f>
        <v/>
      </c>
      <c r="E12" s="194" t="str">
        <f aca="false">IF(TED!$AH$19="","",IF(B12&lt;&gt;"",VLOOKUP(B12,Engagés!$A$16:$F$39,3,FALSE())))</f>
        <v/>
      </c>
      <c r="F12" s="194" t="str">
        <f aca="false">IF(TED!$AH$19="","",IF(B12&lt;&gt;"",VLOOKUP(B12,Engagés!$A$16:$F$39,6,FALSE())))</f>
        <v/>
      </c>
    </row>
    <row r="13" customFormat="false" ht="22.7" hidden="false" customHeight="true" outlineLevel="0" collapsed="false">
      <c r="A13" s="191" t="n">
        <v>3</v>
      </c>
      <c r="B13" s="192" t="str">
        <f aca="false">IF(TED!$AH$32="","",IF(TED!$AH$32="v",TED!AG32,TED!AG33))</f>
        <v/>
      </c>
      <c r="C13" s="193" t="str">
        <f aca="false">IF(TED!$AH$32="","",IF(B13&lt;&gt;"",VLOOKUP(B13,Engagés!$A$16:$F$39,2,FALSE())))</f>
        <v/>
      </c>
      <c r="D13" s="193" t="str">
        <f aca="false">IF(TED!$AH$32="","",IF(B13&lt;&gt;"",VLOOKUP(B13,Engagés!$A$16:$F$39,4,FALSE())))</f>
        <v/>
      </c>
      <c r="E13" s="194" t="str">
        <f aca="false">IF(TED!$AH$32="","",IF(B13&lt;&gt;"",VLOOKUP(B13,Engagés!$A$16:$F$39,3,FALSE())))</f>
        <v/>
      </c>
      <c r="F13" s="194" t="str">
        <f aca="false">IF(TED!$AH$32="","",IF(B13&lt;&gt;"",VLOOKUP(B13,Engagés!$A$16:$F$39,6,FALSE())))</f>
        <v/>
      </c>
    </row>
    <row r="14" customFormat="false" ht="22.7" hidden="false" customHeight="true" outlineLevel="0" collapsed="false">
      <c r="A14" s="191" t="n">
        <v>4</v>
      </c>
      <c r="B14" s="192" t="str">
        <f aca="false">IF(TED!$AH$32="","",IF(TED!$AH$32="v",TED!AG33,TED!AG32))</f>
        <v/>
      </c>
      <c r="C14" s="193" t="str">
        <f aca="false">IF(TED!$AH$32="","",IF(B14&lt;&gt;"",VLOOKUP(B14,Engagés!$A$16:$F$39,2,FALSE())))</f>
        <v/>
      </c>
      <c r="D14" s="193" t="str">
        <f aca="false">IF(TED!$AH$32="","",IF(B14&lt;&gt;"",VLOOKUP(B14,Engagés!$A$16:$F$39,4,FALSE())))</f>
        <v/>
      </c>
      <c r="E14" s="194" t="str">
        <f aca="false">IF(TED!$AH$32="","",IF(B14&lt;&gt;"",VLOOKUP(B14,Engagés!$A$16:$F$39,3,FALSE())))</f>
        <v/>
      </c>
      <c r="F14" s="194" t="str">
        <f aca="false">IF(TED!$AH$32="","",IF(B14&lt;&gt;"",VLOOKUP(B14,Engagés!$A$16:$F$39,6,FALSE())))</f>
        <v/>
      </c>
    </row>
    <row r="15" customFormat="false" ht="22.7" hidden="false" customHeight="true" outlineLevel="0" collapsed="false">
      <c r="A15" s="191" t="n">
        <v>5</v>
      </c>
      <c r="B15" s="192" t="str">
        <f aca="false">IF(TED!$AH$40="","",IF(TED!$AH$40="v",TED!AG40,TED!AG41))</f>
        <v/>
      </c>
      <c r="C15" s="193" t="str">
        <f aca="false">IF(TED!$AH$40="","",IF(B15&lt;&gt;"",VLOOKUP(B15,Engagés!$A$16:$F$39,2,FALSE())))</f>
        <v/>
      </c>
      <c r="D15" s="193" t="str">
        <f aca="false">IF(TED!$AH$40="","",IF(B15&lt;&gt;"",VLOOKUP(B15,Engagés!$A$16:$F$39,4,FALSE())))</f>
        <v/>
      </c>
      <c r="E15" s="194" t="str">
        <f aca="false">IF(TED!$AH$40="","",IF(B15&lt;&gt;"",VLOOKUP(B15,Engagés!$A$16:$F$39,3,FALSE())))</f>
        <v/>
      </c>
      <c r="F15" s="194" t="str">
        <f aca="false">IF(TED!$AH$40="","",IF(B15&lt;&gt;"",VLOOKUP(B15,Engagés!$A$16:$F$39,6,FALSE())))</f>
        <v/>
      </c>
    </row>
    <row r="16" customFormat="false" ht="22.7" hidden="false" customHeight="true" outlineLevel="0" collapsed="false">
      <c r="A16" s="191" t="n">
        <v>6</v>
      </c>
      <c r="B16" s="192" t="str">
        <f aca="false">IF(TED!$AH$40="","",IF(TED!$AH$40="v",TED!AG41,TED!AG40))</f>
        <v/>
      </c>
      <c r="C16" s="193" t="str">
        <f aca="false">IF(TED!$AH$40="","",IF(B16&lt;&gt;"",VLOOKUP(B16,Engagés!$A$16:$F$39,2,FALSE())))</f>
        <v/>
      </c>
      <c r="D16" s="193" t="str">
        <f aca="false">IF(TED!$AH$40="","",IF(B16&lt;&gt;"",VLOOKUP(B16,Engagés!$A$16:$F$39,4,FALSE())))</f>
        <v/>
      </c>
      <c r="E16" s="194" t="str">
        <f aca="false">IF(TED!$AH$40="","",IF(B16&lt;&gt;"",VLOOKUP(B16,Engagés!$A$16:$F$39,3,FALSE())))</f>
        <v/>
      </c>
      <c r="F16" s="194" t="str">
        <f aca="false">IF(TED!$AH$40="","",IF(B16&lt;&gt;"",VLOOKUP(B16,Engagés!$A$16:$F$39,6,FALSE())))</f>
        <v/>
      </c>
      <c r="G16" s="1"/>
    </row>
    <row r="17" customFormat="false" ht="22.7" hidden="false" customHeight="true" outlineLevel="0" collapsed="false">
      <c r="A17" s="191" t="n">
        <v>7</v>
      </c>
      <c r="B17" s="192" t="str">
        <f aca="false">IF(TED!$AH$48="","",IF(TED!$AH$48="v",TED!AG48,TED!AG49))</f>
        <v/>
      </c>
      <c r="C17" s="193" t="str">
        <f aca="false">IF(TED!$AH$48="","",IF(B17&lt;&gt;"",VLOOKUP(B17,Engagés!$A$16:$F$39,2,FALSE())))</f>
        <v/>
      </c>
      <c r="D17" s="193" t="str">
        <f aca="false">IF(TED!$AH$48="","",IF(B17&lt;&gt;"",VLOOKUP(B17,Engagés!$A$16:$F$39,4,FALSE())))</f>
        <v/>
      </c>
      <c r="E17" s="194" t="str">
        <f aca="false">IF(TED!$AH$48="","",IF(B17&lt;&gt;"",VLOOKUP(B17,Engagés!$A$16:$F$39,3,FALSE())))</f>
        <v/>
      </c>
      <c r="F17" s="194" t="str">
        <f aca="false">IF(TED!$AH$48="","",IF(B17&lt;&gt;"",VLOOKUP(B17,Engagés!$A$16:$F$39,6,FALSE())))</f>
        <v/>
      </c>
    </row>
    <row r="18" customFormat="false" ht="22.7" hidden="false" customHeight="true" outlineLevel="0" collapsed="false">
      <c r="A18" s="191" t="n">
        <v>8</v>
      </c>
      <c r="B18" s="192" t="str">
        <f aca="false">IF(TED!$AH$48="","",IF(TED!$AH$48="v",TED!AG49,TED!AG48))</f>
        <v/>
      </c>
      <c r="C18" s="193" t="str">
        <f aca="false">IF(TED!$AH$48="","",IF(B18&lt;&gt;"",VLOOKUP(B18,Engagés!$A$16:$F$39,2,FALSE())))</f>
        <v/>
      </c>
      <c r="D18" s="193" t="str">
        <f aca="false">IF(TED!$AH$48="","",IF(B18&lt;&gt;"",VLOOKUP(B18,Engagés!$A$16:$F$39,4,FALSE())))</f>
        <v/>
      </c>
      <c r="E18" s="194" t="str">
        <f aca="false">IF(TED!$AH$48="","",IF(B18&lt;&gt;"",VLOOKUP(B18,Engagés!$A$16:$F$39,3,FALSE())))</f>
        <v/>
      </c>
      <c r="F18" s="194" t="str">
        <f aca="false">IF(TED!$AH$48="","",IF(B18&lt;&gt;"",VLOOKUP(B18,Engagés!$A$16:$F$39,6,FALSE())))</f>
        <v/>
      </c>
      <c r="G18" s="1"/>
    </row>
    <row r="19" customFormat="false" ht="22.7" hidden="false" customHeight="true" outlineLevel="0" collapsed="false">
      <c r="A19" s="191" t="n">
        <v>9</v>
      </c>
      <c r="B19" s="192" t="str">
        <f aca="false">IF(TED!$AH$60="","",IF(TED!$AH$60="v",TED!AG60,TED!AG61))</f>
        <v/>
      </c>
      <c r="C19" s="193" t="str">
        <f aca="false">IF(TED!$AH$60="","",IF(B19&lt;&gt;"",VLOOKUP(B19,Engagés!$A$16:$F$39,2,FALSE())))</f>
        <v/>
      </c>
      <c r="D19" s="193" t="str">
        <f aca="false">IF(TED!$AH$60="","",IF(B19&lt;&gt;"",VLOOKUP(B19,Engagés!$A$16:$F$39,4,FALSE())))</f>
        <v/>
      </c>
      <c r="E19" s="194" t="str">
        <f aca="false">IF(TED!$AH$60="","",IF(B19&lt;&gt;"",VLOOKUP(B19,Engagés!$A$16:$F$39,3,FALSE())))</f>
        <v/>
      </c>
      <c r="F19" s="194" t="str">
        <f aca="false">IF(TED!$AH$60="","",IF(B19&lt;&gt;"",VLOOKUP(B19,Engagés!$A$16:$F$39,6,FALSE())))</f>
        <v/>
      </c>
    </row>
    <row r="20" customFormat="false" ht="22.7" hidden="false" customHeight="true" outlineLevel="0" collapsed="false">
      <c r="A20" s="191" t="n">
        <v>10</v>
      </c>
      <c r="B20" s="192" t="str">
        <f aca="false">IF(TED!$AH$60="","",IF(TED!$AH$60="v",TED!AG61,TED!AG60))</f>
        <v/>
      </c>
      <c r="C20" s="193" t="str">
        <f aca="false">IF(TED!$AH$60="","",IF(B20&lt;&gt;"",VLOOKUP(B20,Engagés!$A$16:$F$39,2,FALSE())))</f>
        <v/>
      </c>
      <c r="D20" s="193" t="str">
        <f aca="false">IF(TED!$AH$60="","",IF(B20&lt;&gt;"",VLOOKUP(B20,Engagés!$A$16:$F$39,4,FALSE())))</f>
        <v/>
      </c>
      <c r="E20" s="194" t="str">
        <f aca="false">IF(TED!$AH$60="","",IF(B20&lt;&gt;"",VLOOKUP(B20,Engagés!$A$16:$F$39,3,FALSE())))</f>
        <v/>
      </c>
      <c r="F20" s="194" t="str">
        <f aca="false">IF(TED!$AH$60="","",IF(B20&lt;&gt;"",VLOOKUP(B20,Engagés!$A$16:$F$39,6,FALSE())))</f>
        <v/>
      </c>
    </row>
    <row r="21" customFormat="false" ht="22.7" hidden="false" customHeight="true" outlineLevel="0" collapsed="false">
      <c r="A21" s="191" t="n">
        <v>11</v>
      </c>
      <c r="B21" s="192" t="str">
        <f aca="false">IF(TED!$AH$68="","",IF(TED!$AH$68="v",TED!AG68,TED!AG69))</f>
        <v/>
      </c>
      <c r="C21" s="193" t="str">
        <f aca="false">IF(TED!$AH$68="","",IF(B21&lt;&gt;"",VLOOKUP(B21,Engagés!$A$16:$F$39,2,FALSE())))</f>
        <v/>
      </c>
      <c r="D21" s="193" t="str">
        <f aca="false">IF(TED!$AH$68="","",IF(B21&lt;&gt;"",VLOOKUP(B21,Engagés!$A$16:$F$39,4,FALSE())))</f>
        <v/>
      </c>
      <c r="E21" s="194" t="str">
        <f aca="false">IF(TED!$AH$68="","",IF(B21&lt;&gt;"",VLOOKUP(B21,Engagés!$A$16:$F$39,3,FALSE())))</f>
        <v/>
      </c>
      <c r="F21" s="194" t="str">
        <f aca="false">IF(TED!$AH$68="","",IF(B21&lt;&gt;"",VLOOKUP(B21,Engagés!$A$16:$F$39,6,FALSE())))</f>
        <v/>
      </c>
    </row>
    <row r="22" customFormat="false" ht="22.7" hidden="false" customHeight="true" outlineLevel="0" collapsed="false">
      <c r="A22" s="191" t="n">
        <v>12</v>
      </c>
      <c r="B22" s="192" t="str">
        <f aca="false">IF(TED!$AH$68="","",IF(TED!$AH$68="v",TED!AG69,TED!AG68))</f>
        <v/>
      </c>
      <c r="C22" s="193" t="str">
        <f aca="false">IF(TED!$AH$68="","",IF(B22&lt;&gt;"",VLOOKUP(B22,Engagés!$A$16:$F$39,2,FALSE())))</f>
        <v/>
      </c>
      <c r="D22" s="193" t="str">
        <f aca="false">IF(TED!$AH$68="","",IF(B22&lt;&gt;"",VLOOKUP(B22,Engagés!$A$16:$F$39,4,FALSE())))</f>
        <v/>
      </c>
      <c r="E22" s="194" t="str">
        <f aca="false">IF(TED!$AH$68="","",IF(B22&lt;&gt;"",VLOOKUP(B22,Engagés!$A$16:$F$39,3,FALSE())))</f>
        <v/>
      </c>
      <c r="F22" s="194" t="str">
        <f aca="false">IF(TED!$AH$68="","",IF(B22&lt;&gt;"",VLOOKUP(B22,Engagés!$A$16:$F$39,6,FALSE())))</f>
        <v/>
      </c>
    </row>
    <row r="23" customFormat="false" ht="22.7" hidden="false" customHeight="true" outlineLevel="0" collapsed="false">
      <c r="A23" s="191" t="n">
        <v>13</v>
      </c>
      <c r="B23" s="192" t="str">
        <f aca="false">IF(TED!$AH$79="","",IF(TED!$AH$79="v",TED!AG79,TED!AG80))</f>
        <v/>
      </c>
      <c r="C23" s="193" t="str">
        <f aca="false">IF(TED!$AH$79="","",IF(B23&lt;&gt;"",VLOOKUP(B23,Engagés!$A$16:$F$39,2,FALSE())))</f>
        <v/>
      </c>
      <c r="D23" s="193" t="str">
        <f aca="false">IF(TED!$AH$79="","",IF(B23&lt;&gt;"",VLOOKUP(B23,Engagés!$A$16:$F$39,4,FALSE())))</f>
        <v/>
      </c>
      <c r="E23" s="194" t="str">
        <f aca="false">IF(TED!$AH$79="","",IF(B23&lt;&gt;"",VLOOKUP(B23,Engagés!$A$16:$F$39,3,FALSE())))</f>
        <v/>
      </c>
      <c r="F23" s="194" t="str">
        <f aca="false">IF(TED!$AH$79="","",IF(B23&lt;&gt;"",VLOOKUP(B23,Engagés!$A$16:$F$39,6,FALSE())))</f>
        <v/>
      </c>
    </row>
    <row r="24" customFormat="false" ht="22.7" hidden="false" customHeight="true" outlineLevel="0" collapsed="false">
      <c r="A24" s="191" t="n">
        <v>14</v>
      </c>
      <c r="B24" s="192" t="str">
        <f aca="false">IF(TED!$AH$79="","",IF(TED!$AH$79="v",TED!AG80,TED!AG79))</f>
        <v/>
      </c>
      <c r="C24" s="193" t="str">
        <f aca="false">IF(TED!$AH$79="","",IF(B24&lt;&gt;"",VLOOKUP(B24,Engagés!$A$16:$F$39,2,FALSE())))</f>
        <v/>
      </c>
      <c r="D24" s="193" t="str">
        <f aca="false">IF(TED!$AH$79="","",IF(B24&lt;&gt;"",VLOOKUP(B24,Engagés!$A$16:$F$39,4,FALSE())))</f>
        <v/>
      </c>
      <c r="E24" s="194" t="str">
        <f aca="false">IF(TED!$AH$79="","",IF(B24&lt;&gt;"",VLOOKUP(B24,Engagés!$A$16:$F$39,3,FALSE())))</f>
        <v/>
      </c>
      <c r="F24" s="194" t="str">
        <f aca="false">IF(TED!$AH$79="","",IF(B24&lt;&gt;"",VLOOKUP(B24,Engagés!$A$16:$F$39,6,FALSE())))</f>
        <v/>
      </c>
    </row>
    <row r="25" customFormat="false" ht="22.7" hidden="false" customHeight="true" outlineLevel="0" collapsed="false">
      <c r="A25" s="191" t="n">
        <v>15</v>
      </c>
      <c r="B25" s="192" t="str">
        <f aca="false">IF(TED!$AH$87="","",IF(TED!$AH$87="v",TED!AG87,TED!AG88))</f>
        <v/>
      </c>
      <c r="C25" s="193" t="str">
        <f aca="false">IF(TED!$AH$87="","",IF(B25&lt;&gt;"",VLOOKUP(B25,Engagés!$A$16:$F$39,2,FALSE())))</f>
        <v/>
      </c>
      <c r="D25" s="193" t="str">
        <f aca="false">IF(TED!$AH$87="","",IF(B25&lt;&gt;"",VLOOKUP(B25,Engagés!$A$16:$F$39,4,FALSE())))</f>
        <v/>
      </c>
      <c r="E25" s="194" t="str">
        <f aca="false">IF(TED!$AH$87="","",IF(B25&lt;&gt;"",VLOOKUP(B25,Engagés!$A$16:$F$39,3,FALSE())))</f>
        <v/>
      </c>
      <c r="F25" s="194" t="str">
        <f aca="false">IF(TED!$AH$87="","",IF(B25&lt;&gt;"",VLOOKUP(B25,Engagés!$A$16:$F$39,6,FALSE())))</f>
        <v/>
      </c>
    </row>
    <row r="26" customFormat="false" ht="22.7" hidden="false" customHeight="true" outlineLevel="0" collapsed="false">
      <c r="A26" s="191" t="n">
        <v>16</v>
      </c>
      <c r="B26" s="192" t="str">
        <f aca="false">IF(TED!$AH$87="","",IF(TED!$AH$87="v",TED!AG88,TED!AG87))</f>
        <v/>
      </c>
      <c r="C26" s="193" t="str">
        <f aca="false">IF(TED!$AH$87="","",IF(B26&lt;&gt;"",VLOOKUP(B26,Engagés!$A$16:$F$39,2,FALSE())))</f>
        <v/>
      </c>
      <c r="D26" s="193" t="str">
        <f aca="false">IF(TED!$AH$87="","",IF(B26&lt;&gt;"",VLOOKUP(B26,Engagés!$A$16:$F$39,4,FALSE())))</f>
        <v/>
      </c>
      <c r="E26" s="194" t="str">
        <f aca="false">IF(TED!$AH$87="","",IF(B26&lt;&gt;"",VLOOKUP(B26,Engagés!$A$16:$F$39,3,FALSE())))</f>
        <v/>
      </c>
      <c r="F26" s="194" t="str">
        <f aca="false">IF(TED!$AH$87="","",IF(B26&lt;&gt;"",VLOOKUP(B26,Engagés!$A$16:$F$39,6,FALSE())))</f>
        <v/>
      </c>
      <c r="I26" s="1"/>
    </row>
    <row r="27" customFormat="false" ht="22.7" hidden="false" customHeight="true" outlineLevel="0" collapsed="false">
      <c r="A27" s="191" t="n">
        <v>17</v>
      </c>
      <c r="B27" s="192" t="str">
        <f aca="false">IF(TED!$D$11="","",IF(TED!$D$11="v",TED!C11,TED!C12))</f>
        <v/>
      </c>
      <c r="C27" s="193" t="str">
        <f aca="false">IF(TED!$D$11="","",IF(B27&lt;&gt;"",VLOOKUP(B27,Engagés!$A$16:$F$39,2,FALSE())))</f>
        <v/>
      </c>
      <c r="D27" s="193" t="str">
        <f aca="false">IF(TED!$D$11="","",IF(B27&lt;&gt;"",VLOOKUP(B27,Engagés!$A$16:$F$39,4,FALSE())))</f>
        <v/>
      </c>
      <c r="E27" s="194" t="str">
        <f aca="false">IF(TED!$D$11="","",IF(B27&lt;&gt;"",VLOOKUP(B27,Engagés!$A$16:$F$39,3,FALSE())))</f>
        <v/>
      </c>
      <c r="F27" s="194" t="str">
        <f aca="false">IF(TED!$D$11="","",IF(B27&lt;&gt;"",VLOOKUP(B27,Engagés!$A$16:$F$39,6,FALSE())))</f>
        <v/>
      </c>
    </row>
    <row r="28" customFormat="false" ht="22.7" hidden="false" customHeight="true" outlineLevel="0" collapsed="false">
      <c r="A28" s="191" t="n">
        <v>18</v>
      </c>
      <c r="B28" s="192" t="str">
        <f aca="false">IF(TED!$D$11="","",IF(TED!$D$11="v",TED!C12,TED!C11))</f>
        <v/>
      </c>
      <c r="C28" s="193" t="str">
        <f aca="false">IF(TED!$D$11="","",IF(B28&lt;&gt;"",VLOOKUP(B28,Engagés!$A$16:$F$39,2,FALSE())))</f>
        <v/>
      </c>
      <c r="D28" s="193" t="str">
        <f aca="false">IF(TED!$D$11="","",IF(B28&lt;&gt;"",VLOOKUP(B28,Engagés!$A$16:$F$39,4,FALSE())))</f>
        <v/>
      </c>
      <c r="E28" s="194" t="str">
        <f aca="false">IF(TED!$D$11="","",IF(B28&lt;&gt;"",VLOOKUP(B28,Engagés!$A$16:$F$39,3,FALSE())))</f>
        <v/>
      </c>
      <c r="F28" s="194" t="str">
        <f aca="false">IF(TED!$D$11="","",IF(B28&lt;&gt;"",VLOOKUP(B28,Engagés!$A$16:$F$39,6,FALSE())))</f>
        <v/>
      </c>
    </row>
    <row r="29" customFormat="false" ht="22.7" hidden="false" customHeight="true" outlineLevel="0" collapsed="false">
      <c r="A29" s="191" t="n">
        <v>19</v>
      </c>
      <c r="B29" s="192" t="str">
        <f aca="false">IF(TED!D25="","",IF(TED!D25="v",TED!C25,TED!C26))</f>
        <v/>
      </c>
      <c r="C29" s="193" t="str">
        <f aca="false">IF(TED!D25="","",IF(B29&lt;&gt;"",VLOOKUP(B29,Engagés!$A$16:$F$39,2,FALSE())))</f>
        <v/>
      </c>
      <c r="D29" s="193" t="str">
        <f aca="false">IF(TED!D25="","",IF(B29&lt;&gt;"",VLOOKUP(B29,Engagés!$A$16:$F$39,4,FALSE())))</f>
        <v/>
      </c>
      <c r="E29" s="194" t="str">
        <f aca="false">IF(TED!D25="","",IF(B29&lt;&gt;"",VLOOKUP(B29,Engagés!$A$16:$F$39,3,FALSE())))</f>
        <v/>
      </c>
      <c r="F29" s="194" t="str">
        <f aca="false">IF(TED!D25="","",IF(B29&lt;&gt;"",VLOOKUP(B29,Engagés!$A$16:$F$39,6,FALSE())))</f>
        <v/>
      </c>
      <c r="G29" s="1"/>
    </row>
    <row r="30" customFormat="false" ht="22.7" hidden="false" customHeight="true" outlineLevel="0" collapsed="false">
      <c r="A30" s="191" t="n">
        <v>20</v>
      </c>
      <c r="B30" s="192" t="str">
        <f aca="false">IF(TED!D25="","",IF(TED!$D$25="v",TED!C26,TED!C25))</f>
        <v/>
      </c>
      <c r="C30" s="193" t="str">
        <f aca="false">IF(TED!D25="","",IF(B30&lt;&gt;"",VLOOKUP(B30,Engagés!$A$16:$F$39,2,FALSE())))</f>
        <v/>
      </c>
      <c r="D30" s="193" t="str">
        <f aca="false">IF(TED!D25="","",IF(B30&lt;&gt;"",VLOOKUP(B30,Engagés!$A$16:$F$39,4,FALSE())))</f>
        <v/>
      </c>
      <c r="E30" s="194" t="str">
        <f aca="false">IF(TED!D25="","",IF(B30&lt;&gt;"",VLOOKUP(B30,Engagés!$A$16:$F$39,3,FALSE())))</f>
        <v/>
      </c>
      <c r="F30" s="194" t="str">
        <f aca="false">IF(TED!D25="","",IF(B30&lt;&gt;"",VLOOKUP(B30,Engagés!$A$16:$F$39,6,FALSE())))</f>
        <v/>
      </c>
    </row>
    <row r="31" customFormat="false" ht="22.7" hidden="false" customHeight="true" outlineLevel="0" collapsed="false">
      <c r="A31" s="191" t="n">
        <v>21</v>
      </c>
      <c r="B31" s="192" t="str">
        <f aca="false">IF(TED!D33="","",IF(TED!D33="v",TED!C33,TED!C34))</f>
        <v/>
      </c>
      <c r="C31" s="193" t="str">
        <f aca="false">IF(TED!D33="","",IF(B31&lt;&gt;"",VLOOKUP(B31,Engagés!$A$16:$F$39,2,FALSE())))</f>
        <v/>
      </c>
      <c r="D31" s="193" t="str">
        <f aca="false">IF(TED!D33="","",IF(B31&lt;&gt;"",VLOOKUP(B31,Engagés!$A$16:$F$39,4,FALSE())))</f>
        <v/>
      </c>
      <c r="E31" s="194" t="str">
        <f aca="false">IF(TED!D33="","",IF(B31&lt;&gt;"",VLOOKUP(B31,Engagés!$A$16:$F$39,3,FALSE())))</f>
        <v/>
      </c>
      <c r="F31" s="194" t="str">
        <f aca="false">IF(TED!D33="","",IF(B31&lt;&gt;"",VLOOKUP(B31,Engagés!$A$16:$F$39,6,FALSE())))</f>
        <v/>
      </c>
    </row>
    <row r="32" customFormat="false" ht="22.7" hidden="false" customHeight="true" outlineLevel="0" collapsed="false">
      <c r="A32" s="191" t="n">
        <v>22</v>
      </c>
      <c r="B32" s="192" t="str">
        <f aca="false">IF(TED!D33="","",IF(TED!$D$33="v",TED!C34,TED!C33))</f>
        <v/>
      </c>
      <c r="C32" s="193" t="str">
        <f aca="false">IF(TED!D33="","",IF(B32&lt;&gt;"",VLOOKUP(B32,Engagés!$A$16:$F$39,2,FALSE())))</f>
        <v/>
      </c>
      <c r="D32" s="193" t="str">
        <f aca="false">IF(TED!D33="","",IF(B32&lt;&gt;"",VLOOKUP(B32,Engagés!$A$16:$F$39,4,FALSE())))</f>
        <v/>
      </c>
      <c r="E32" s="194" t="str">
        <f aca="false">IF(TED!D33="","",IF(B32&lt;&gt;"",VLOOKUP(B32,Engagés!$A$16:$F$39,3,FALSE())))</f>
        <v/>
      </c>
      <c r="F32" s="194" t="str">
        <f aca="false">IF(TED!D33="","",IF(B32&lt;&gt;"",VLOOKUP(B32,Engagés!$A$16:$F$39,6,FALSE())))</f>
        <v/>
      </c>
    </row>
    <row r="33" customFormat="false" ht="22.7" hidden="false" customHeight="true" outlineLevel="0" collapsed="false">
      <c r="A33" s="191" t="n">
        <v>23</v>
      </c>
      <c r="B33" s="192" t="str">
        <f aca="false">IF(TED!D40="","",IF(TED!$D$40="v",TED!C40,TED!C41))</f>
        <v/>
      </c>
      <c r="C33" s="193" t="str">
        <f aca="false">IF(TED!D40="","",IF(B33&lt;&gt;"",VLOOKUP(B33,Engagés!$A$16:$F$39,2,FALSE())))</f>
        <v/>
      </c>
      <c r="D33" s="193" t="str">
        <f aca="false">IF(TED!D40="","",IF(B33&lt;&gt;"",VLOOKUP(B33,Engagés!$A$16:$F$39,4,FALSE())))</f>
        <v/>
      </c>
      <c r="E33" s="194" t="str">
        <f aca="false">IF(TED!D40="","",IF(B33&lt;&gt;"",VLOOKUP(B33,Engagés!$A$16:$F$39,3,FALSE())))</f>
        <v/>
      </c>
      <c r="F33" s="194" t="str">
        <f aca="false">IF(TED!D40="","",IF(B33&lt;&gt;"",VLOOKUP(B33,Engagés!$A$16:$F$39,6,FALSE())))</f>
        <v/>
      </c>
    </row>
    <row r="34" customFormat="false" ht="22.7" hidden="false" customHeight="true" outlineLevel="0" collapsed="false">
      <c r="A34" s="191" t="n">
        <v>24</v>
      </c>
      <c r="B34" s="192" t="str">
        <f aca="false">IF(TED!D40="","",IF(TED!$D$40="v",TED!C41,TED!C40))</f>
        <v/>
      </c>
      <c r="C34" s="193" t="str">
        <f aca="false">IF(TED!D40="","",IF(B34&lt;&gt;"",VLOOKUP(B34,Engagés!$A$16:$F$39,2,FALSE())))</f>
        <v/>
      </c>
      <c r="D34" s="193" t="str">
        <f aca="false">IF(TED!D40="","",IF(B34&lt;&gt;"",VLOOKUP(B34,Engagés!$A$16:$F$39,4,FALSE())))</f>
        <v/>
      </c>
      <c r="E34" s="194" t="str">
        <f aca="false">IF(TED!D40="","",IF(B34&lt;&gt;"",VLOOKUP(B34,Engagés!$A$16:$F$39,3,FALSE())))</f>
        <v/>
      </c>
      <c r="F34" s="194" t="str">
        <f aca="false">IF(TED!D40="","",IF(B34&lt;&gt;"",VLOOKUP(B34,Engagés!$A$16:$F$39,6,FALSE())))</f>
        <v/>
      </c>
    </row>
  </sheetData>
  <mergeCells count="4">
    <mergeCell ref="A4:F4"/>
    <mergeCell ref="A5:F5"/>
    <mergeCell ref="A6:F6"/>
    <mergeCell ref="A7:F7"/>
  </mergeCells>
  <printOptions headings="false" gridLines="false" gridLinesSet="true" horizontalCentered="false" verticalCentered="false"/>
  <pageMargins left="0.39375" right="0.39375" top="0.39375" bottom="0.39375" header="0.511811023622047" footer="0.511811023622047"/>
  <pageSetup paperSize="9" scale="100" fitToWidth="1" fitToHeight="4"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3" min="1" style="1" width="7.66"/>
    <col collapsed="false" customWidth="true" hidden="false" outlineLevel="0" max="8" min="4" style="1" width="9.19"/>
    <col collapsed="false" customWidth="true" hidden="false" outlineLevel="0" max="9" min="9" style="1" width="2.49"/>
    <col collapsed="false" customWidth="true" hidden="false" outlineLevel="0" max="10" min="10" style="1" width="2.92"/>
    <col collapsed="false" customWidth="true" hidden="false" outlineLevel="0" max="13" min="11" style="1" width="7.66"/>
    <col collapsed="false" customWidth="true" hidden="false" outlineLevel="0" max="18" min="14" style="1" width="9.19"/>
  </cols>
  <sheetData>
    <row r="1" customFormat="false" ht="13.8" hidden="false" customHeight="false" outlineLevel="0" collapsed="false">
      <c r="A1" s="195"/>
      <c r="B1" s="195"/>
      <c r="C1" s="195"/>
      <c r="D1" s="195"/>
      <c r="E1" s="195"/>
      <c r="F1" s="195"/>
      <c r="G1" s="195"/>
      <c r="H1" s="195"/>
      <c r="I1" s="196"/>
      <c r="J1" s="197"/>
      <c r="K1" s="195"/>
      <c r="L1" s="195"/>
      <c r="M1" s="195"/>
      <c r="N1" s="195"/>
      <c r="O1" s="195"/>
      <c r="P1" s="195"/>
      <c r="Q1" s="195"/>
      <c r="R1" s="195"/>
    </row>
    <row r="2" customFormat="false" ht="19.85" hidden="false" customHeight="true" outlineLevel="0" collapsed="false">
      <c r="A2" s="198"/>
      <c r="B2" s="199"/>
      <c r="C2" s="199"/>
      <c r="D2" s="200" t="s">
        <v>205</v>
      </c>
      <c r="E2" s="201"/>
      <c r="F2" s="199"/>
      <c r="G2" s="199"/>
      <c r="H2" s="202"/>
      <c r="I2" s="196"/>
      <c r="J2" s="197"/>
      <c r="K2" s="198"/>
      <c r="L2" s="199"/>
      <c r="M2" s="199"/>
      <c r="N2" s="200" t="s">
        <v>205</v>
      </c>
      <c r="O2" s="201"/>
      <c r="P2" s="199"/>
      <c r="Q2" s="199"/>
      <c r="R2" s="202"/>
    </row>
    <row r="3" customFormat="false" ht="19.85" hidden="false" customHeight="true" outlineLevel="0" collapsed="false">
      <c r="A3" s="203" t="s">
        <v>206</v>
      </c>
      <c r="B3" s="204"/>
      <c r="C3" s="204"/>
      <c r="D3" s="204"/>
      <c r="E3" s="204"/>
      <c r="F3" s="204"/>
      <c r="G3" s="204"/>
      <c r="H3" s="202"/>
      <c r="I3" s="196"/>
      <c r="J3" s="197"/>
      <c r="K3" s="203" t="s">
        <v>206</v>
      </c>
      <c r="L3" s="204"/>
      <c r="M3" s="204"/>
      <c r="N3" s="204"/>
      <c r="O3" s="204"/>
      <c r="P3" s="204"/>
      <c r="Q3" s="204"/>
      <c r="R3" s="202"/>
    </row>
    <row r="4" customFormat="false" ht="19.85" hidden="false" customHeight="true" outlineLevel="0" collapsed="false">
      <c r="A4" s="205"/>
      <c r="B4" s="206"/>
      <c r="C4" s="206"/>
      <c r="D4" s="206"/>
      <c r="E4" s="199"/>
      <c r="F4" s="199"/>
      <c r="G4" s="199"/>
      <c r="H4" s="202"/>
      <c r="I4" s="196"/>
      <c r="J4" s="197"/>
      <c r="K4" s="205"/>
      <c r="L4" s="206"/>
      <c r="M4" s="206"/>
      <c r="N4" s="206"/>
      <c r="O4" s="199"/>
      <c r="P4" s="199"/>
      <c r="Q4" s="199"/>
      <c r="R4" s="202"/>
    </row>
    <row r="5" customFormat="false" ht="19.85" hidden="false" customHeight="true" outlineLevel="0" collapsed="false">
      <c r="A5" s="198"/>
      <c r="B5" s="199" t="s">
        <v>45</v>
      </c>
      <c r="C5" s="207"/>
      <c r="E5" s="199" t="s">
        <v>64</v>
      </c>
      <c r="F5" s="199"/>
      <c r="G5" s="199"/>
      <c r="H5" s="202"/>
      <c r="I5" s="196"/>
      <c r="J5" s="197"/>
      <c r="K5" s="198"/>
      <c r="L5" s="199" t="s">
        <v>45</v>
      </c>
      <c r="M5" s="207"/>
      <c r="O5" s="199" t="s">
        <v>64</v>
      </c>
      <c r="P5" s="199"/>
      <c r="Q5" s="199"/>
      <c r="R5" s="202"/>
    </row>
    <row r="6" customFormat="false" ht="19.85" hidden="false" customHeight="true" outlineLevel="0" collapsed="false">
      <c r="A6" s="208" t="s">
        <v>207</v>
      </c>
      <c r="B6" s="209"/>
      <c r="C6" s="209"/>
      <c r="D6" s="209"/>
      <c r="E6" s="209"/>
      <c r="F6" s="209"/>
      <c r="G6" s="209"/>
      <c r="H6" s="210"/>
      <c r="I6" s="196"/>
      <c r="J6" s="197"/>
      <c r="K6" s="208" t="s">
        <v>207</v>
      </c>
      <c r="L6" s="209"/>
      <c r="M6" s="209"/>
      <c r="N6" s="209"/>
      <c r="O6" s="209"/>
      <c r="P6" s="209"/>
      <c r="Q6" s="209"/>
      <c r="R6" s="210"/>
    </row>
    <row r="7" customFormat="false" ht="19.85" hidden="false" customHeight="true" outlineLevel="0" collapsed="false">
      <c r="A7" s="198"/>
      <c r="B7" s="199"/>
      <c r="C7" s="199"/>
      <c r="D7" s="211" t="s">
        <v>70</v>
      </c>
      <c r="E7" s="211"/>
      <c r="F7" s="211"/>
      <c r="G7" s="211"/>
      <c r="H7" s="211"/>
      <c r="I7" s="196"/>
      <c r="J7" s="197"/>
      <c r="K7" s="198"/>
      <c r="L7" s="199"/>
      <c r="M7" s="199"/>
      <c r="N7" s="211" t="s">
        <v>70</v>
      </c>
      <c r="O7" s="211"/>
      <c r="P7" s="211"/>
      <c r="Q7" s="211"/>
      <c r="R7" s="211"/>
    </row>
    <row r="8" customFormat="false" ht="19.85" hidden="false" customHeight="true" outlineLevel="0" collapsed="false">
      <c r="A8" s="212" t="s">
        <v>208</v>
      </c>
      <c r="B8" s="212"/>
      <c r="C8" s="212"/>
      <c r="D8" s="213" t="n">
        <v>1</v>
      </c>
      <c r="E8" s="213" t="n">
        <v>2</v>
      </c>
      <c r="F8" s="213" t="n">
        <v>3</v>
      </c>
      <c r="G8" s="213" t="n">
        <v>4</v>
      </c>
      <c r="H8" s="213" t="n">
        <v>5</v>
      </c>
      <c r="I8" s="196"/>
      <c r="J8" s="197"/>
      <c r="K8" s="212" t="s">
        <v>208</v>
      </c>
      <c r="L8" s="212"/>
      <c r="M8" s="212"/>
      <c r="N8" s="213" t="n">
        <v>1</v>
      </c>
      <c r="O8" s="213" t="n">
        <v>2</v>
      </c>
      <c r="P8" s="213" t="n">
        <v>3</v>
      </c>
      <c r="Q8" s="213" t="n">
        <v>4</v>
      </c>
      <c r="R8" s="213" t="n">
        <v>5</v>
      </c>
    </row>
    <row r="9" customFormat="false" ht="19.85" hidden="false" customHeight="true" outlineLevel="0" collapsed="false">
      <c r="A9" s="212"/>
      <c r="B9" s="214"/>
      <c r="C9" s="214"/>
      <c r="D9" s="215" t="s">
        <v>209</v>
      </c>
      <c r="E9" s="215"/>
      <c r="F9" s="215"/>
      <c r="G9" s="215"/>
      <c r="H9" s="215"/>
      <c r="I9" s="196"/>
      <c r="J9" s="197"/>
      <c r="K9" s="212"/>
      <c r="L9" s="214"/>
      <c r="M9" s="214"/>
      <c r="N9" s="215" t="s">
        <v>209</v>
      </c>
      <c r="O9" s="215"/>
      <c r="P9" s="215"/>
      <c r="Q9" s="215"/>
      <c r="R9" s="215"/>
    </row>
    <row r="10" customFormat="false" ht="19.85" hidden="false" customHeight="true" outlineLevel="0" collapsed="false">
      <c r="A10" s="216"/>
      <c r="B10" s="199"/>
      <c r="C10" s="199"/>
      <c r="D10" s="217"/>
      <c r="E10" s="217"/>
      <c r="F10" s="217"/>
      <c r="G10" s="217"/>
      <c r="H10" s="217"/>
      <c r="I10" s="196"/>
      <c r="J10" s="197"/>
      <c r="K10" s="216"/>
      <c r="L10" s="199"/>
      <c r="M10" s="199"/>
      <c r="N10" s="217"/>
      <c r="O10" s="217"/>
      <c r="P10" s="217"/>
      <c r="Q10" s="217"/>
      <c r="R10" s="217"/>
    </row>
    <row r="11" customFormat="false" ht="19.85" hidden="false" customHeight="true" outlineLevel="0" collapsed="false">
      <c r="A11" s="218"/>
      <c r="B11" s="218"/>
      <c r="C11" s="218"/>
      <c r="D11" s="217"/>
      <c r="E11" s="217"/>
      <c r="F11" s="217"/>
      <c r="G11" s="217"/>
      <c r="H11" s="217"/>
      <c r="I11" s="196"/>
      <c r="J11" s="197"/>
      <c r="K11" s="218"/>
      <c r="L11" s="218"/>
      <c r="M11" s="218"/>
      <c r="N11" s="217"/>
      <c r="O11" s="217"/>
      <c r="P11" s="217"/>
      <c r="Q11" s="217"/>
      <c r="R11" s="217"/>
    </row>
    <row r="12" customFormat="false" ht="19.85" hidden="false" customHeight="true" outlineLevel="0" collapsed="false">
      <c r="A12" s="198"/>
      <c r="B12" s="199"/>
      <c r="C12" s="219"/>
      <c r="D12" s="220"/>
      <c r="E12" s="220"/>
      <c r="F12" s="220"/>
      <c r="G12" s="220"/>
      <c r="H12" s="220"/>
      <c r="I12" s="196"/>
      <c r="J12" s="197"/>
      <c r="K12" s="198"/>
      <c r="L12" s="199"/>
      <c r="M12" s="219"/>
      <c r="N12" s="220"/>
      <c r="O12" s="220"/>
      <c r="P12" s="220"/>
      <c r="Q12" s="220"/>
      <c r="R12" s="220"/>
    </row>
    <row r="13" customFormat="false" ht="19.85" hidden="false" customHeight="true" outlineLevel="0" collapsed="false">
      <c r="A13" s="221"/>
      <c r="B13" s="199"/>
      <c r="C13" s="199"/>
      <c r="D13" s="222"/>
      <c r="E13" s="222"/>
      <c r="F13" s="222"/>
      <c r="G13" s="222"/>
      <c r="H13" s="222"/>
      <c r="I13" s="196"/>
      <c r="J13" s="197"/>
      <c r="K13" s="221"/>
      <c r="L13" s="199"/>
      <c r="M13" s="199"/>
      <c r="N13" s="222"/>
      <c r="O13" s="222"/>
      <c r="P13" s="222"/>
      <c r="Q13" s="222"/>
      <c r="R13" s="222"/>
    </row>
    <row r="14" customFormat="false" ht="19.85" hidden="false" customHeight="true" outlineLevel="0" collapsed="false">
      <c r="A14" s="198"/>
      <c r="B14" s="223" t="s">
        <v>210</v>
      </c>
      <c r="C14" s="199"/>
      <c r="D14" s="224"/>
      <c r="E14" s="224"/>
      <c r="F14" s="224"/>
      <c r="G14" s="224"/>
      <c r="H14" s="224"/>
      <c r="I14" s="196"/>
      <c r="J14" s="197"/>
      <c r="K14" s="198"/>
      <c r="L14" s="223" t="s">
        <v>210</v>
      </c>
      <c r="M14" s="199"/>
      <c r="N14" s="224"/>
      <c r="O14" s="224"/>
      <c r="P14" s="224"/>
      <c r="Q14" s="224"/>
      <c r="R14" s="224"/>
    </row>
    <row r="15" customFormat="false" ht="19.85" hidden="false" customHeight="true" outlineLevel="0" collapsed="false">
      <c r="A15" s="216"/>
      <c r="B15" s="199"/>
      <c r="C15" s="199"/>
      <c r="D15" s="225"/>
      <c r="E15" s="225"/>
      <c r="F15" s="225"/>
      <c r="G15" s="225"/>
      <c r="H15" s="225"/>
      <c r="I15" s="196"/>
      <c r="J15" s="197"/>
      <c r="K15" s="216"/>
      <c r="L15" s="199"/>
      <c r="M15" s="199"/>
      <c r="N15" s="225"/>
      <c r="O15" s="225"/>
      <c r="P15" s="225"/>
      <c r="Q15" s="225"/>
      <c r="R15" s="225"/>
    </row>
    <row r="16" customFormat="false" ht="19.85" hidden="false" customHeight="true" outlineLevel="0" collapsed="false">
      <c r="A16" s="218"/>
      <c r="B16" s="218"/>
      <c r="C16" s="218"/>
      <c r="D16" s="217"/>
      <c r="E16" s="217"/>
      <c r="F16" s="217"/>
      <c r="G16" s="217"/>
      <c r="H16" s="217"/>
      <c r="I16" s="196"/>
      <c r="J16" s="197"/>
      <c r="K16" s="218"/>
      <c r="L16" s="218"/>
      <c r="M16" s="218"/>
      <c r="N16" s="217"/>
      <c r="O16" s="217"/>
      <c r="P16" s="217"/>
      <c r="Q16" s="217"/>
      <c r="R16" s="217"/>
    </row>
    <row r="17" customFormat="false" ht="19.85" hidden="false" customHeight="true" outlineLevel="0" collapsed="false">
      <c r="A17" s="198"/>
      <c r="B17" s="199"/>
      <c r="C17" s="219"/>
      <c r="D17" s="220"/>
      <c r="E17" s="220"/>
      <c r="F17" s="220"/>
      <c r="G17" s="220"/>
      <c r="H17" s="220"/>
      <c r="I17" s="196"/>
      <c r="J17" s="197"/>
      <c r="K17" s="198"/>
      <c r="L17" s="199"/>
      <c r="M17" s="219"/>
      <c r="N17" s="220"/>
      <c r="O17" s="220"/>
      <c r="P17" s="220"/>
      <c r="Q17" s="220"/>
      <c r="R17" s="220"/>
    </row>
    <row r="18" customFormat="false" ht="19.85" hidden="false" customHeight="true" outlineLevel="0" collapsed="false">
      <c r="A18" s="221"/>
      <c r="B18" s="199"/>
      <c r="C18" s="199"/>
      <c r="D18" s="222"/>
      <c r="E18" s="222"/>
      <c r="F18" s="222"/>
      <c r="G18" s="222"/>
      <c r="H18" s="222"/>
      <c r="I18" s="196"/>
      <c r="J18" s="197"/>
      <c r="K18" s="221"/>
      <c r="L18" s="199"/>
      <c r="M18" s="199"/>
      <c r="N18" s="222"/>
      <c r="O18" s="222"/>
      <c r="P18" s="222"/>
      <c r="Q18" s="222"/>
      <c r="R18" s="222"/>
    </row>
    <row r="19" customFormat="false" ht="19.85" hidden="false" customHeight="true" outlineLevel="0" collapsed="false">
      <c r="A19" s="198"/>
      <c r="B19" s="199"/>
      <c r="C19" s="199"/>
      <c r="D19" s="224"/>
      <c r="E19" s="224"/>
      <c r="F19" s="224"/>
      <c r="G19" s="224"/>
      <c r="H19" s="224"/>
      <c r="I19" s="196"/>
      <c r="J19" s="197"/>
      <c r="K19" s="198"/>
      <c r="L19" s="199"/>
      <c r="M19" s="199"/>
      <c r="N19" s="224"/>
      <c r="O19" s="224"/>
      <c r="P19" s="224"/>
      <c r="Q19" s="224"/>
      <c r="R19" s="224"/>
    </row>
    <row r="20" customFormat="false" ht="19.85" hidden="false" customHeight="true" outlineLevel="0" collapsed="false">
      <c r="A20" s="198"/>
      <c r="B20" s="199"/>
      <c r="C20" s="199"/>
      <c r="D20" s="199"/>
      <c r="E20" s="199"/>
      <c r="F20" s="199"/>
      <c r="G20" s="199"/>
      <c r="H20" s="202"/>
      <c r="I20" s="196"/>
      <c r="J20" s="197"/>
      <c r="K20" s="198"/>
      <c r="L20" s="199"/>
      <c r="M20" s="199"/>
      <c r="N20" s="199"/>
      <c r="O20" s="199"/>
      <c r="P20" s="199"/>
      <c r="Q20" s="199"/>
      <c r="R20" s="202"/>
    </row>
    <row r="21" customFormat="false" ht="19.85" hidden="false" customHeight="true" outlineLevel="0" collapsed="false">
      <c r="A21" s="226" t="s">
        <v>211</v>
      </c>
      <c r="B21" s="226"/>
      <c r="C21" s="226"/>
      <c r="D21" s="227" t="s">
        <v>212</v>
      </c>
      <c r="E21" s="227" t="s">
        <v>213</v>
      </c>
      <c r="F21" s="227" t="s">
        <v>214</v>
      </c>
      <c r="G21" s="199"/>
      <c r="H21" s="202"/>
      <c r="I21" s="196"/>
      <c r="J21" s="197"/>
      <c r="K21" s="226" t="s">
        <v>211</v>
      </c>
      <c r="L21" s="226"/>
      <c r="M21" s="226"/>
      <c r="N21" s="227" t="s">
        <v>212</v>
      </c>
      <c r="O21" s="227" t="s">
        <v>213</v>
      </c>
      <c r="P21" s="227" t="s">
        <v>214</v>
      </c>
      <c r="Q21" s="199"/>
      <c r="R21" s="202"/>
    </row>
    <row r="22" customFormat="false" ht="19.85" hidden="false" customHeight="true" outlineLevel="0" collapsed="false">
      <c r="A22" s="228"/>
      <c r="B22" s="229"/>
      <c r="C22" s="230"/>
      <c r="D22" s="225"/>
      <c r="E22" s="225"/>
      <c r="F22" s="225"/>
      <c r="G22" s="199"/>
      <c r="H22" s="202"/>
      <c r="I22" s="196"/>
      <c r="J22" s="197"/>
      <c r="K22" s="228"/>
      <c r="L22" s="229"/>
      <c r="M22" s="230"/>
      <c r="N22" s="225"/>
      <c r="O22" s="225"/>
      <c r="P22" s="225"/>
      <c r="Q22" s="199"/>
      <c r="R22" s="202"/>
    </row>
    <row r="23" customFormat="false" ht="19.85" hidden="false" customHeight="true" outlineLevel="0" collapsed="false">
      <c r="A23" s="231"/>
      <c r="B23" s="232"/>
      <c r="C23" s="233"/>
      <c r="D23" s="220"/>
      <c r="E23" s="220"/>
      <c r="F23" s="220"/>
      <c r="G23" s="199"/>
      <c r="H23" s="202"/>
      <c r="I23" s="196"/>
      <c r="J23" s="197"/>
      <c r="K23" s="231"/>
      <c r="L23" s="232"/>
      <c r="M23" s="233"/>
      <c r="N23" s="220"/>
      <c r="O23" s="220"/>
      <c r="P23" s="220"/>
      <c r="Q23" s="199"/>
      <c r="R23" s="202"/>
    </row>
    <row r="24" customFormat="false" ht="19.85" hidden="false" customHeight="true" outlineLevel="0" collapsed="false">
      <c r="A24" s="228"/>
      <c r="B24" s="229"/>
      <c r="C24" s="230"/>
      <c r="D24" s="225"/>
      <c r="E24" s="225"/>
      <c r="F24" s="225"/>
      <c r="G24" s="199"/>
      <c r="H24" s="202"/>
      <c r="I24" s="196"/>
      <c r="J24" s="197"/>
      <c r="K24" s="228"/>
      <c r="L24" s="229"/>
      <c r="M24" s="230"/>
      <c r="N24" s="225"/>
      <c r="O24" s="225"/>
      <c r="P24" s="225"/>
      <c r="Q24" s="199"/>
      <c r="R24" s="202"/>
    </row>
    <row r="25" customFormat="false" ht="19.85" hidden="false" customHeight="true" outlineLevel="0" collapsed="false">
      <c r="A25" s="231"/>
      <c r="B25" s="232"/>
      <c r="C25" s="233"/>
      <c r="D25" s="220"/>
      <c r="E25" s="220"/>
      <c r="F25" s="220"/>
      <c r="G25" s="199"/>
      <c r="H25" s="202"/>
      <c r="I25" s="196"/>
      <c r="J25" s="197"/>
      <c r="K25" s="231"/>
      <c r="L25" s="232"/>
      <c r="M25" s="233"/>
      <c r="N25" s="220"/>
      <c r="O25" s="220"/>
      <c r="P25" s="220"/>
      <c r="Q25" s="199"/>
      <c r="R25" s="202"/>
    </row>
    <row r="26" customFormat="false" ht="19.85" hidden="false" customHeight="true" outlineLevel="0" collapsed="false">
      <c r="A26" s="234" t="s">
        <v>215</v>
      </c>
      <c r="B26" s="199"/>
      <c r="C26" s="199"/>
      <c r="D26" s="199"/>
      <c r="E26" s="199"/>
      <c r="F26" s="199"/>
      <c r="G26" s="199"/>
      <c r="H26" s="202"/>
      <c r="I26" s="196"/>
      <c r="J26" s="197"/>
      <c r="K26" s="234" t="s">
        <v>215</v>
      </c>
      <c r="L26" s="199"/>
      <c r="M26" s="199"/>
      <c r="N26" s="199"/>
      <c r="O26" s="199"/>
      <c r="P26" s="199"/>
      <c r="Q26" s="199"/>
      <c r="R26" s="202"/>
    </row>
    <row r="27" customFormat="false" ht="19.85" hidden="false" customHeight="true" outlineLevel="0" collapsed="false">
      <c r="A27" s="198"/>
      <c r="B27" s="199"/>
      <c r="C27" s="199"/>
      <c r="D27" s="199"/>
      <c r="E27" s="199"/>
      <c r="F27" s="199"/>
      <c r="G27" s="199"/>
      <c r="H27" s="202"/>
      <c r="I27" s="196"/>
      <c r="J27" s="197"/>
      <c r="K27" s="198"/>
      <c r="L27" s="199"/>
      <c r="M27" s="199"/>
      <c r="N27" s="199"/>
      <c r="O27" s="199"/>
      <c r="P27" s="199"/>
      <c r="Q27" s="199"/>
      <c r="R27" s="202"/>
    </row>
    <row r="28" customFormat="false" ht="12.8" hidden="false" customHeight="false" outlineLevel="0" collapsed="false">
      <c r="A28" s="235" t="s">
        <v>216</v>
      </c>
      <c r="B28" s="232"/>
      <c r="C28" s="232"/>
      <c r="D28" s="232"/>
      <c r="E28" s="232"/>
      <c r="F28" s="232"/>
      <c r="G28" s="232"/>
      <c r="H28" s="233"/>
      <c r="I28" s="196"/>
      <c r="J28" s="197"/>
      <c r="K28" s="235" t="s">
        <v>216</v>
      </c>
      <c r="L28" s="232"/>
      <c r="M28" s="232"/>
      <c r="N28" s="232"/>
      <c r="O28" s="232"/>
      <c r="P28" s="232"/>
      <c r="Q28" s="232"/>
      <c r="R28" s="233"/>
    </row>
    <row r="29" customFormat="false" ht="12.8" hidden="false" customHeight="false" outlineLevel="0" collapsed="false">
      <c r="A29" s="236"/>
      <c r="B29" s="236"/>
      <c r="C29" s="236"/>
      <c r="D29" s="236"/>
      <c r="E29" s="236"/>
      <c r="F29" s="236"/>
      <c r="G29" s="236"/>
      <c r="H29" s="236"/>
      <c r="I29" s="237"/>
      <c r="J29" s="238"/>
      <c r="K29" s="236"/>
      <c r="L29" s="236"/>
      <c r="M29" s="236"/>
      <c r="N29" s="236"/>
      <c r="O29" s="236"/>
      <c r="P29" s="236"/>
      <c r="Q29" s="236"/>
      <c r="R29" s="236"/>
    </row>
    <row r="30" customFormat="false" ht="12.8" hidden="false" customHeight="false" outlineLevel="0" collapsed="false">
      <c r="A30" s="239"/>
      <c r="B30" s="239"/>
      <c r="C30" s="239"/>
      <c r="D30" s="239"/>
      <c r="E30" s="239"/>
      <c r="F30" s="239"/>
      <c r="G30" s="239"/>
      <c r="H30" s="239"/>
      <c r="I30" s="240"/>
      <c r="J30" s="241"/>
      <c r="K30" s="239"/>
      <c r="L30" s="239"/>
      <c r="M30" s="239"/>
      <c r="N30" s="239"/>
      <c r="O30" s="239"/>
      <c r="P30" s="239"/>
      <c r="Q30" s="239"/>
      <c r="R30" s="239"/>
    </row>
    <row r="31" customFormat="false" ht="13.8" hidden="false" customHeight="false" outlineLevel="0" collapsed="false">
      <c r="A31" s="195"/>
      <c r="B31" s="195"/>
      <c r="C31" s="195"/>
      <c r="D31" s="195"/>
      <c r="E31" s="195"/>
      <c r="F31" s="195"/>
      <c r="G31" s="195"/>
      <c r="H31" s="195"/>
      <c r="I31" s="196"/>
      <c r="J31" s="197"/>
      <c r="K31" s="195"/>
      <c r="L31" s="195"/>
      <c r="M31" s="195"/>
      <c r="N31" s="195"/>
      <c r="O31" s="195"/>
      <c r="P31" s="195"/>
      <c r="Q31" s="195"/>
      <c r="R31" s="195"/>
    </row>
    <row r="32" customFormat="false" ht="19.85" hidden="false" customHeight="true" outlineLevel="0" collapsed="false">
      <c r="A32" s="198"/>
      <c r="B32" s="199"/>
      <c r="C32" s="199"/>
      <c r="D32" s="200" t="s">
        <v>205</v>
      </c>
      <c r="E32" s="201"/>
      <c r="F32" s="199"/>
      <c r="G32" s="199"/>
      <c r="H32" s="202"/>
      <c r="I32" s="196"/>
      <c r="J32" s="197"/>
      <c r="K32" s="198"/>
      <c r="L32" s="199"/>
      <c r="M32" s="199"/>
      <c r="N32" s="200" t="s">
        <v>205</v>
      </c>
      <c r="O32" s="201"/>
      <c r="P32" s="199"/>
      <c r="Q32" s="199"/>
      <c r="R32" s="202"/>
    </row>
    <row r="33" customFormat="false" ht="19.85" hidden="false" customHeight="true" outlineLevel="0" collapsed="false">
      <c r="A33" s="203" t="s">
        <v>206</v>
      </c>
      <c r="B33" s="204"/>
      <c r="C33" s="204"/>
      <c r="D33" s="204"/>
      <c r="E33" s="204"/>
      <c r="F33" s="204"/>
      <c r="G33" s="204"/>
      <c r="H33" s="202"/>
      <c r="I33" s="196"/>
      <c r="J33" s="197"/>
      <c r="K33" s="203" t="s">
        <v>206</v>
      </c>
      <c r="L33" s="204"/>
      <c r="M33" s="204"/>
      <c r="N33" s="204"/>
      <c r="O33" s="204"/>
      <c r="P33" s="204"/>
      <c r="Q33" s="204"/>
      <c r="R33" s="202"/>
    </row>
    <row r="34" customFormat="false" ht="19.85" hidden="false" customHeight="true" outlineLevel="0" collapsed="false">
      <c r="A34" s="205"/>
      <c r="B34" s="206"/>
      <c r="C34" s="206"/>
      <c r="D34" s="206"/>
      <c r="E34" s="199"/>
      <c r="F34" s="199"/>
      <c r="G34" s="199"/>
      <c r="H34" s="202"/>
      <c r="I34" s="196"/>
      <c r="J34" s="197"/>
      <c r="K34" s="205"/>
      <c r="L34" s="206"/>
      <c r="M34" s="206"/>
      <c r="N34" s="206"/>
      <c r="O34" s="199"/>
      <c r="P34" s="199"/>
      <c r="Q34" s="199"/>
      <c r="R34" s="202"/>
    </row>
    <row r="35" customFormat="false" ht="19.85" hidden="false" customHeight="true" outlineLevel="0" collapsed="false">
      <c r="A35" s="198"/>
      <c r="B35" s="199" t="s">
        <v>45</v>
      </c>
      <c r="C35" s="207"/>
      <c r="E35" s="199" t="s">
        <v>64</v>
      </c>
      <c r="F35" s="199"/>
      <c r="G35" s="199"/>
      <c r="H35" s="202"/>
      <c r="I35" s="196"/>
      <c r="J35" s="197"/>
      <c r="K35" s="198"/>
      <c r="L35" s="199" t="s">
        <v>45</v>
      </c>
      <c r="M35" s="207"/>
      <c r="O35" s="199" t="s">
        <v>64</v>
      </c>
      <c r="P35" s="199"/>
      <c r="Q35" s="199"/>
      <c r="R35" s="202"/>
    </row>
    <row r="36" customFormat="false" ht="19.85" hidden="false" customHeight="true" outlineLevel="0" collapsed="false">
      <c r="A36" s="208" t="s">
        <v>207</v>
      </c>
      <c r="B36" s="209"/>
      <c r="C36" s="209"/>
      <c r="D36" s="209"/>
      <c r="E36" s="209"/>
      <c r="F36" s="209"/>
      <c r="G36" s="209"/>
      <c r="H36" s="210"/>
      <c r="I36" s="196"/>
      <c r="J36" s="197"/>
      <c r="K36" s="208" t="s">
        <v>207</v>
      </c>
      <c r="L36" s="209"/>
      <c r="M36" s="209"/>
      <c r="N36" s="209"/>
      <c r="O36" s="209"/>
      <c r="P36" s="209"/>
      <c r="Q36" s="209"/>
      <c r="R36" s="210"/>
    </row>
    <row r="37" customFormat="false" ht="19.85" hidden="false" customHeight="true" outlineLevel="0" collapsed="false">
      <c r="A37" s="198"/>
      <c r="B37" s="199"/>
      <c r="C37" s="199"/>
      <c r="D37" s="211" t="s">
        <v>70</v>
      </c>
      <c r="E37" s="211"/>
      <c r="F37" s="211"/>
      <c r="G37" s="211"/>
      <c r="H37" s="211"/>
      <c r="I37" s="196"/>
      <c r="J37" s="197"/>
      <c r="K37" s="198"/>
      <c r="L37" s="199"/>
      <c r="M37" s="199"/>
      <c r="N37" s="211" t="s">
        <v>70</v>
      </c>
      <c r="O37" s="211"/>
      <c r="P37" s="211"/>
      <c r="Q37" s="211"/>
      <c r="R37" s="211"/>
    </row>
    <row r="38" customFormat="false" ht="19.85" hidden="false" customHeight="true" outlineLevel="0" collapsed="false">
      <c r="A38" s="212" t="s">
        <v>208</v>
      </c>
      <c r="B38" s="212"/>
      <c r="C38" s="212"/>
      <c r="D38" s="213" t="n">
        <v>1</v>
      </c>
      <c r="E38" s="213" t="n">
        <v>2</v>
      </c>
      <c r="F38" s="213" t="n">
        <v>3</v>
      </c>
      <c r="G38" s="213" t="n">
        <v>4</v>
      </c>
      <c r="H38" s="213" t="n">
        <v>5</v>
      </c>
      <c r="I38" s="196"/>
      <c r="J38" s="197"/>
      <c r="K38" s="212" t="s">
        <v>208</v>
      </c>
      <c r="L38" s="212"/>
      <c r="M38" s="212"/>
      <c r="N38" s="213" t="n">
        <v>1</v>
      </c>
      <c r="O38" s="213" t="n">
        <v>2</v>
      </c>
      <c r="P38" s="213" t="n">
        <v>3</v>
      </c>
      <c r="Q38" s="213" t="n">
        <v>4</v>
      </c>
      <c r="R38" s="213" t="n">
        <v>5</v>
      </c>
    </row>
    <row r="39" customFormat="false" ht="19.85" hidden="false" customHeight="true" outlineLevel="0" collapsed="false">
      <c r="A39" s="212"/>
      <c r="B39" s="214"/>
      <c r="C39" s="214"/>
      <c r="D39" s="215" t="s">
        <v>209</v>
      </c>
      <c r="E39" s="215"/>
      <c r="F39" s="215"/>
      <c r="G39" s="215"/>
      <c r="H39" s="215"/>
      <c r="I39" s="196"/>
      <c r="J39" s="197"/>
      <c r="K39" s="212"/>
      <c r="L39" s="214"/>
      <c r="M39" s="214"/>
      <c r="N39" s="215" t="s">
        <v>209</v>
      </c>
      <c r="O39" s="215"/>
      <c r="P39" s="215"/>
      <c r="Q39" s="215"/>
      <c r="R39" s="215"/>
    </row>
    <row r="40" customFormat="false" ht="19.85" hidden="false" customHeight="true" outlineLevel="0" collapsed="false">
      <c r="A40" s="216"/>
      <c r="B40" s="199"/>
      <c r="C40" s="199"/>
      <c r="D40" s="217"/>
      <c r="E40" s="217"/>
      <c r="F40" s="217"/>
      <c r="G40" s="217"/>
      <c r="H40" s="217"/>
      <c r="I40" s="196"/>
      <c r="J40" s="197"/>
      <c r="K40" s="216"/>
      <c r="L40" s="199"/>
      <c r="M40" s="199"/>
      <c r="N40" s="217"/>
      <c r="O40" s="217"/>
      <c r="P40" s="217"/>
      <c r="Q40" s="217"/>
      <c r="R40" s="217"/>
    </row>
    <row r="41" customFormat="false" ht="19.85" hidden="false" customHeight="true" outlineLevel="0" collapsed="false">
      <c r="A41" s="218"/>
      <c r="B41" s="218"/>
      <c r="C41" s="218"/>
      <c r="D41" s="217"/>
      <c r="E41" s="217"/>
      <c r="F41" s="217"/>
      <c r="G41" s="217"/>
      <c r="H41" s="217"/>
      <c r="I41" s="196"/>
      <c r="J41" s="197"/>
      <c r="K41" s="218"/>
      <c r="L41" s="218"/>
      <c r="M41" s="218"/>
      <c r="N41" s="217"/>
      <c r="O41" s="217"/>
      <c r="P41" s="217"/>
      <c r="Q41" s="217"/>
      <c r="R41" s="217"/>
    </row>
    <row r="42" customFormat="false" ht="19.85" hidden="false" customHeight="true" outlineLevel="0" collapsed="false">
      <c r="A42" s="198"/>
      <c r="B42" s="199"/>
      <c r="C42" s="219"/>
      <c r="D42" s="220"/>
      <c r="E42" s="220"/>
      <c r="F42" s="220"/>
      <c r="G42" s="220"/>
      <c r="H42" s="220"/>
      <c r="I42" s="196"/>
      <c r="J42" s="197"/>
      <c r="K42" s="198"/>
      <c r="L42" s="199"/>
      <c r="M42" s="219"/>
      <c r="N42" s="220"/>
      <c r="O42" s="220"/>
      <c r="P42" s="220"/>
      <c r="Q42" s="220"/>
      <c r="R42" s="220"/>
    </row>
    <row r="43" customFormat="false" ht="19.85" hidden="false" customHeight="true" outlineLevel="0" collapsed="false">
      <c r="A43" s="221"/>
      <c r="B43" s="199"/>
      <c r="C43" s="199"/>
      <c r="D43" s="222"/>
      <c r="E43" s="222"/>
      <c r="F43" s="222"/>
      <c r="G43" s="222"/>
      <c r="H43" s="222"/>
      <c r="I43" s="196"/>
      <c r="J43" s="197"/>
      <c r="K43" s="221"/>
      <c r="L43" s="199"/>
      <c r="M43" s="199"/>
      <c r="N43" s="222"/>
      <c r="O43" s="222"/>
      <c r="P43" s="222"/>
      <c r="Q43" s="222"/>
      <c r="R43" s="222"/>
    </row>
    <row r="44" customFormat="false" ht="19.85" hidden="false" customHeight="true" outlineLevel="0" collapsed="false">
      <c r="A44" s="198"/>
      <c r="B44" s="223" t="s">
        <v>210</v>
      </c>
      <c r="C44" s="199"/>
      <c r="D44" s="224"/>
      <c r="E44" s="224"/>
      <c r="F44" s="224"/>
      <c r="G44" s="224"/>
      <c r="H44" s="224"/>
      <c r="I44" s="196"/>
      <c r="J44" s="197"/>
      <c r="K44" s="198"/>
      <c r="L44" s="223" t="s">
        <v>210</v>
      </c>
      <c r="M44" s="199"/>
      <c r="N44" s="224"/>
      <c r="O44" s="224"/>
      <c r="P44" s="224"/>
      <c r="Q44" s="224"/>
      <c r="R44" s="224"/>
    </row>
    <row r="45" customFormat="false" ht="19.85" hidden="false" customHeight="true" outlineLevel="0" collapsed="false">
      <c r="A45" s="216"/>
      <c r="B45" s="199"/>
      <c r="C45" s="199"/>
      <c r="D45" s="225"/>
      <c r="E45" s="225"/>
      <c r="F45" s="225"/>
      <c r="G45" s="225"/>
      <c r="H45" s="225"/>
      <c r="I45" s="196"/>
      <c r="J45" s="197"/>
      <c r="K45" s="216"/>
      <c r="L45" s="199"/>
      <c r="M45" s="199"/>
      <c r="N45" s="225"/>
      <c r="O45" s="225"/>
      <c r="P45" s="225"/>
      <c r="Q45" s="225"/>
      <c r="R45" s="225"/>
    </row>
    <row r="46" customFormat="false" ht="19.85" hidden="false" customHeight="true" outlineLevel="0" collapsed="false">
      <c r="A46" s="218"/>
      <c r="B46" s="218"/>
      <c r="C46" s="218"/>
      <c r="D46" s="217"/>
      <c r="E46" s="217"/>
      <c r="F46" s="217"/>
      <c r="G46" s="217"/>
      <c r="H46" s="217"/>
      <c r="I46" s="196"/>
      <c r="J46" s="197"/>
      <c r="K46" s="218"/>
      <c r="L46" s="218"/>
      <c r="M46" s="218"/>
      <c r="N46" s="217"/>
      <c r="O46" s="217"/>
      <c r="P46" s="217"/>
      <c r="Q46" s="217"/>
      <c r="R46" s="217"/>
    </row>
    <row r="47" customFormat="false" ht="19.85" hidden="false" customHeight="true" outlineLevel="0" collapsed="false">
      <c r="A47" s="198"/>
      <c r="B47" s="199"/>
      <c r="C47" s="219"/>
      <c r="D47" s="220"/>
      <c r="E47" s="220"/>
      <c r="F47" s="220"/>
      <c r="G47" s="220"/>
      <c r="H47" s="220"/>
      <c r="I47" s="196"/>
      <c r="J47" s="197"/>
      <c r="K47" s="198"/>
      <c r="L47" s="199"/>
      <c r="M47" s="219"/>
      <c r="N47" s="220"/>
      <c r="O47" s="220"/>
      <c r="P47" s="220"/>
      <c r="Q47" s="220"/>
      <c r="R47" s="220"/>
    </row>
    <row r="48" customFormat="false" ht="19.85" hidden="false" customHeight="true" outlineLevel="0" collapsed="false">
      <c r="A48" s="221"/>
      <c r="B48" s="199"/>
      <c r="C48" s="199"/>
      <c r="D48" s="222"/>
      <c r="E48" s="222"/>
      <c r="F48" s="222"/>
      <c r="G48" s="222"/>
      <c r="H48" s="222"/>
      <c r="I48" s="196"/>
      <c r="J48" s="197"/>
      <c r="K48" s="221"/>
      <c r="L48" s="199"/>
      <c r="M48" s="199"/>
      <c r="N48" s="222"/>
      <c r="O48" s="222"/>
      <c r="P48" s="222"/>
      <c r="Q48" s="222"/>
      <c r="R48" s="222"/>
    </row>
    <row r="49" customFormat="false" ht="19.85" hidden="false" customHeight="true" outlineLevel="0" collapsed="false">
      <c r="A49" s="198"/>
      <c r="B49" s="199"/>
      <c r="C49" s="199"/>
      <c r="D49" s="224"/>
      <c r="E49" s="224"/>
      <c r="F49" s="224"/>
      <c r="G49" s="224"/>
      <c r="H49" s="224"/>
      <c r="I49" s="196"/>
      <c r="J49" s="197"/>
      <c r="K49" s="198"/>
      <c r="L49" s="199"/>
      <c r="M49" s="199"/>
      <c r="N49" s="224"/>
      <c r="O49" s="224"/>
      <c r="P49" s="224"/>
      <c r="Q49" s="224"/>
      <c r="R49" s="224"/>
    </row>
    <row r="50" customFormat="false" ht="19.85" hidden="false" customHeight="true" outlineLevel="0" collapsed="false">
      <c r="A50" s="198"/>
      <c r="B50" s="199"/>
      <c r="C50" s="199"/>
      <c r="D50" s="199"/>
      <c r="E50" s="199"/>
      <c r="F50" s="199"/>
      <c r="G50" s="199"/>
      <c r="H50" s="202"/>
      <c r="I50" s="196"/>
      <c r="J50" s="197"/>
      <c r="K50" s="198"/>
      <c r="L50" s="199"/>
      <c r="M50" s="199"/>
      <c r="N50" s="199"/>
      <c r="O50" s="199"/>
      <c r="P50" s="199"/>
      <c r="Q50" s="199"/>
      <c r="R50" s="202"/>
    </row>
    <row r="51" customFormat="false" ht="19.85" hidden="false" customHeight="true" outlineLevel="0" collapsed="false">
      <c r="A51" s="226" t="s">
        <v>211</v>
      </c>
      <c r="B51" s="226"/>
      <c r="C51" s="226"/>
      <c r="D51" s="227" t="s">
        <v>212</v>
      </c>
      <c r="E51" s="227" t="s">
        <v>213</v>
      </c>
      <c r="F51" s="227" t="s">
        <v>214</v>
      </c>
      <c r="G51" s="199"/>
      <c r="H51" s="202"/>
      <c r="I51" s="196"/>
      <c r="J51" s="197"/>
      <c r="K51" s="226" t="s">
        <v>211</v>
      </c>
      <c r="L51" s="226"/>
      <c r="M51" s="226"/>
      <c r="N51" s="227" t="s">
        <v>212</v>
      </c>
      <c r="O51" s="227" t="s">
        <v>213</v>
      </c>
      <c r="P51" s="227" t="s">
        <v>214</v>
      </c>
      <c r="Q51" s="199"/>
      <c r="R51" s="202"/>
    </row>
    <row r="52" customFormat="false" ht="19.85" hidden="false" customHeight="true" outlineLevel="0" collapsed="false">
      <c r="A52" s="228"/>
      <c r="B52" s="229"/>
      <c r="C52" s="230"/>
      <c r="D52" s="225"/>
      <c r="E52" s="225"/>
      <c r="F52" s="225"/>
      <c r="G52" s="199"/>
      <c r="H52" s="202"/>
      <c r="I52" s="196"/>
      <c r="J52" s="197"/>
      <c r="K52" s="228"/>
      <c r="L52" s="229"/>
      <c r="M52" s="230"/>
      <c r="N52" s="225"/>
      <c r="O52" s="225"/>
      <c r="P52" s="225"/>
      <c r="Q52" s="199"/>
      <c r="R52" s="202"/>
    </row>
    <row r="53" customFormat="false" ht="19.85" hidden="false" customHeight="true" outlineLevel="0" collapsed="false">
      <c r="A53" s="231"/>
      <c r="B53" s="232"/>
      <c r="C53" s="233"/>
      <c r="D53" s="220"/>
      <c r="E53" s="220"/>
      <c r="F53" s="220"/>
      <c r="G53" s="199"/>
      <c r="H53" s="202"/>
      <c r="I53" s="196"/>
      <c r="J53" s="197"/>
      <c r="K53" s="231"/>
      <c r="L53" s="232"/>
      <c r="M53" s="233"/>
      <c r="N53" s="220"/>
      <c r="O53" s="220"/>
      <c r="P53" s="220"/>
      <c r="Q53" s="199"/>
      <c r="R53" s="202"/>
    </row>
    <row r="54" customFormat="false" ht="19.85" hidden="false" customHeight="true" outlineLevel="0" collapsed="false">
      <c r="A54" s="228"/>
      <c r="B54" s="229"/>
      <c r="C54" s="230"/>
      <c r="D54" s="225"/>
      <c r="E54" s="225"/>
      <c r="F54" s="225"/>
      <c r="G54" s="199"/>
      <c r="H54" s="202"/>
      <c r="I54" s="196"/>
      <c r="J54" s="197"/>
      <c r="K54" s="228"/>
      <c r="L54" s="229"/>
      <c r="M54" s="230"/>
      <c r="N54" s="225"/>
      <c r="O54" s="225"/>
      <c r="P54" s="225"/>
      <c r="Q54" s="199"/>
      <c r="R54" s="202"/>
    </row>
    <row r="55" customFormat="false" ht="19.85" hidden="false" customHeight="true" outlineLevel="0" collapsed="false">
      <c r="A55" s="231"/>
      <c r="B55" s="232"/>
      <c r="C55" s="233"/>
      <c r="D55" s="220"/>
      <c r="E55" s="220"/>
      <c r="F55" s="220"/>
      <c r="G55" s="199"/>
      <c r="H55" s="202"/>
      <c r="I55" s="196"/>
      <c r="J55" s="197"/>
      <c r="K55" s="231"/>
      <c r="L55" s="232"/>
      <c r="M55" s="233"/>
      <c r="N55" s="220"/>
      <c r="O55" s="220"/>
      <c r="P55" s="220"/>
      <c r="Q55" s="199"/>
      <c r="R55" s="202"/>
    </row>
    <row r="56" customFormat="false" ht="19.85" hidden="false" customHeight="true" outlineLevel="0" collapsed="false">
      <c r="A56" s="234" t="s">
        <v>215</v>
      </c>
      <c r="B56" s="199"/>
      <c r="C56" s="199"/>
      <c r="D56" s="199"/>
      <c r="E56" s="199"/>
      <c r="F56" s="199"/>
      <c r="G56" s="199"/>
      <c r="H56" s="202"/>
      <c r="I56" s="196"/>
      <c r="J56" s="197"/>
      <c r="K56" s="234" t="s">
        <v>215</v>
      </c>
      <c r="L56" s="199"/>
      <c r="M56" s="199"/>
      <c r="N56" s="199"/>
      <c r="O56" s="199"/>
      <c r="P56" s="199"/>
      <c r="Q56" s="199"/>
      <c r="R56" s="202"/>
    </row>
    <row r="57" customFormat="false" ht="19.85" hidden="false" customHeight="true" outlineLevel="0" collapsed="false">
      <c r="A57" s="198"/>
      <c r="B57" s="199"/>
      <c r="C57" s="199"/>
      <c r="D57" s="199"/>
      <c r="E57" s="199"/>
      <c r="F57" s="199"/>
      <c r="G57" s="199"/>
      <c r="H57" s="202"/>
      <c r="I57" s="196"/>
      <c r="J57" s="197"/>
      <c r="K57" s="198"/>
      <c r="L57" s="199"/>
      <c r="M57" s="199"/>
      <c r="N57" s="199"/>
      <c r="O57" s="199"/>
      <c r="P57" s="199"/>
      <c r="Q57" s="199"/>
      <c r="R57" s="202"/>
    </row>
    <row r="58" customFormat="false" ht="12.8" hidden="false" customHeight="false" outlineLevel="0" collapsed="false">
      <c r="A58" s="235" t="s">
        <v>216</v>
      </c>
      <c r="B58" s="232"/>
      <c r="C58" s="232"/>
      <c r="D58" s="232"/>
      <c r="E58" s="232"/>
      <c r="F58" s="232"/>
      <c r="G58" s="232"/>
      <c r="H58" s="233"/>
      <c r="I58" s="196"/>
      <c r="J58" s="197"/>
      <c r="K58" s="235" t="s">
        <v>216</v>
      </c>
      <c r="L58" s="232"/>
      <c r="M58" s="232"/>
      <c r="N58" s="232"/>
      <c r="O58" s="232"/>
      <c r="P58" s="232"/>
      <c r="Q58" s="232"/>
      <c r="R58" s="233"/>
    </row>
  </sheetData>
  <mergeCells count="32">
    <mergeCell ref="A1:H1"/>
    <mergeCell ref="K1:R1"/>
    <mergeCell ref="B3:G3"/>
    <mergeCell ref="L3:Q3"/>
    <mergeCell ref="D7:H7"/>
    <mergeCell ref="N7:R7"/>
    <mergeCell ref="A8:C8"/>
    <mergeCell ref="K8:M8"/>
    <mergeCell ref="D9:H9"/>
    <mergeCell ref="N9:R9"/>
    <mergeCell ref="A11:C11"/>
    <mergeCell ref="K11:M11"/>
    <mergeCell ref="A16:C16"/>
    <mergeCell ref="K16:M16"/>
    <mergeCell ref="A21:C21"/>
    <mergeCell ref="K21:M21"/>
    <mergeCell ref="A31:H31"/>
    <mergeCell ref="K31:R31"/>
    <mergeCell ref="B33:G33"/>
    <mergeCell ref="L33:Q33"/>
    <mergeCell ref="D37:H37"/>
    <mergeCell ref="N37:R37"/>
    <mergeCell ref="A38:C38"/>
    <mergeCell ref="K38:M38"/>
    <mergeCell ref="D39:H39"/>
    <mergeCell ref="N39:R39"/>
    <mergeCell ref="A41:C41"/>
    <mergeCell ref="K41:M41"/>
    <mergeCell ref="A46:C46"/>
    <mergeCell ref="K46:M46"/>
    <mergeCell ref="A51:C51"/>
    <mergeCell ref="K51:M51"/>
  </mergeCells>
  <printOptions headings="false" gridLines="false" gridLinesSet="true" horizontalCentered="false" verticalCentered="false"/>
  <pageMargins left="0.39375" right="0.39375" top="0.39375" bottom="0.39375" header="0.511811023622047" footer="0.511811023622047"/>
  <pageSetup paperSize="9" scale="67"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U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6" activeCellId="0" sqref="C36"/>
    </sheetView>
  </sheetViews>
  <sheetFormatPr defaultColWidth="11.53515625" defaultRowHeight="12.8" zeroHeight="false" outlineLevelRow="0" outlineLevelCol="0"/>
  <cols>
    <col collapsed="false" customWidth="true" hidden="false" outlineLevel="0" max="8" min="1" style="1" width="7.66"/>
    <col collapsed="false" customWidth="true" hidden="false" outlineLevel="0" max="10" min="9" style="1" width="2.55"/>
    <col collapsed="false" customWidth="true" hidden="false" outlineLevel="0" max="18" min="11" style="1" width="7.66"/>
  </cols>
  <sheetData>
    <row r="1" customFormat="false" ht="28.35" hidden="false" customHeight="true" outlineLevel="0" collapsed="false">
      <c r="A1" s="195" t="str">
        <f aca="false">Engagés!$A$4</f>
        <v>TYPE DE COMPETITION</v>
      </c>
      <c r="B1" s="195"/>
      <c r="C1" s="195"/>
      <c r="D1" s="195"/>
      <c r="E1" s="195"/>
      <c r="F1" s="195"/>
      <c r="G1" s="195"/>
      <c r="H1" s="195"/>
      <c r="I1" s="242"/>
      <c r="J1" s="243"/>
      <c r="K1" s="195" t="str">
        <f aca="false">Engagés!$A$4</f>
        <v>TYPE DE COMPETITION</v>
      </c>
      <c r="L1" s="195"/>
      <c r="M1" s="195"/>
      <c r="N1" s="195"/>
      <c r="O1" s="195"/>
      <c r="P1" s="195"/>
      <c r="Q1" s="195"/>
      <c r="R1" s="195"/>
    </row>
    <row r="2" customFormat="false" ht="17" hidden="false" customHeight="true" outlineLevel="0" collapsed="false">
      <c r="A2" s="198"/>
      <c r="B2" s="199"/>
      <c r="C2" s="199"/>
      <c r="D2" s="200" t="s">
        <v>205</v>
      </c>
      <c r="E2" s="201"/>
      <c r="F2" s="199"/>
      <c r="G2" s="199"/>
      <c r="H2" s="202"/>
      <c r="I2" s="242"/>
      <c r="J2" s="243"/>
      <c r="K2" s="198"/>
      <c r="L2" s="199"/>
      <c r="M2" s="199"/>
      <c r="N2" s="200" t="s">
        <v>205</v>
      </c>
      <c r="O2" s="201"/>
      <c r="P2" s="199"/>
      <c r="Q2" s="199"/>
      <c r="R2" s="202"/>
    </row>
    <row r="3" customFormat="false" ht="28.35" hidden="false" customHeight="true" outlineLevel="0" collapsed="false">
      <c r="A3" s="203"/>
      <c r="B3" s="204" t="n">
        <f aca="false">Engagés!$A$6</f>
        <v>0</v>
      </c>
      <c r="C3" s="204"/>
      <c r="D3" s="204"/>
      <c r="E3" s="204"/>
      <c r="F3" s="204"/>
      <c r="G3" s="204"/>
      <c r="H3" s="202"/>
      <c r="I3" s="242"/>
      <c r="J3" s="243"/>
      <c r="K3" s="203"/>
      <c r="L3" s="204" t="n">
        <f aca="false">Engagés!$A$6</f>
        <v>0</v>
      </c>
      <c r="M3" s="204"/>
      <c r="N3" s="204"/>
      <c r="O3" s="204"/>
      <c r="P3" s="204"/>
      <c r="Q3" s="204"/>
      <c r="R3" s="202"/>
    </row>
    <row r="4" customFormat="false" ht="17" hidden="false" customHeight="true" outlineLevel="0" collapsed="false">
      <c r="A4" s="205"/>
      <c r="B4" s="206"/>
      <c r="C4" s="206"/>
      <c r="D4" s="206"/>
      <c r="E4" s="199"/>
      <c r="F4" s="199"/>
      <c r="G4" s="199"/>
      <c r="H4" s="202"/>
      <c r="I4" s="242"/>
      <c r="J4" s="243"/>
      <c r="K4" s="205"/>
      <c r="L4" s="206"/>
      <c r="M4" s="206"/>
      <c r="N4" s="206"/>
      <c r="O4" s="199"/>
      <c r="P4" s="199"/>
      <c r="Q4" s="199"/>
      <c r="R4" s="202"/>
    </row>
    <row r="5" customFormat="false" ht="17" hidden="false" customHeight="true" outlineLevel="0" collapsed="false">
      <c r="A5" s="198"/>
      <c r="B5" s="199" t="s">
        <v>45</v>
      </c>
      <c r="C5" s="207" t="s">
        <v>50</v>
      </c>
      <c r="E5" s="199" t="s">
        <v>64</v>
      </c>
      <c r="F5" s="199"/>
      <c r="G5" s="199"/>
      <c r="H5" s="202"/>
      <c r="I5" s="242"/>
      <c r="J5" s="243"/>
      <c r="K5" s="198"/>
      <c r="L5" s="199" t="s">
        <v>45</v>
      </c>
      <c r="M5" s="207" t="s">
        <v>50</v>
      </c>
      <c r="O5" s="199" t="s">
        <v>64</v>
      </c>
      <c r="P5" s="199"/>
      <c r="Q5" s="199"/>
      <c r="R5" s="202"/>
    </row>
    <row r="6" customFormat="false" ht="17" hidden="false" customHeight="true" outlineLevel="0" collapsed="false">
      <c r="A6" s="208" t="s">
        <v>207</v>
      </c>
      <c r="B6" s="209"/>
      <c r="C6" s="209"/>
      <c r="D6" s="209"/>
      <c r="E6" s="209"/>
      <c r="F6" s="209"/>
      <c r="G6" s="209"/>
      <c r="H6" s="210"/>
      <c r="I6" s="242"/>
      <c r="J6" s="243"/>
      <c r="K6" s="208" t="s">
        <v>207</v>
      </c>
      <c r="L6" s="209"/>
      <c r="M6" s="209"/>
      <c r="N6" s="209"/>
      <c r="O6" s="209"/>
      <c r="P6" s="209"/>
      <c r="Q6" s="209"/>
      <c r="R6" s="210"/>
    </row>
    <row r="7" customFormat="false" ht="17" hidden="false" customHeight="true" outlineLevel="0" collapsed="false">
      <c r="A7" s="198"/>
      <c r="B7" s="199"/>
      <c r="C7" s="199"/>
      <c r="D7" s="211" t="s">
        <v>70</v>
      </c>
      <c r="E7" s="211"/>
      <c r="F7" s="211"/>
      <c r="G7" s="211"/>
      <c r="H7" s="211"/>
      <c r="I7" s="242"/>
      <c r="J7" s="243"/>
      <c r="K7" s="198"/>
      <c r="L7" s="199"/>
      <c r="M7" s="199"/>
      <c r="N7" s="211" t="s">
        <v>70</v>
      </c>
      <c r="O7" s="211"/>
      <c r="P7" s="211"/>
      <c r="Q7" s="211"/>
      <c r="R7" s="211"/>
    </row>
    <row r="8" customFormat="false" ht="17" hidden="false" customHeight="true" outlineLevel="0" collapsed="false">
      <c r="A8" s="212" t="s">
        <v>208</v>
      </c>
      <c r="B8" s="212"/>
      <c r="C8" s="212"/>
      <c r="D8" s="213" t="n">
        <v>1</v>
      </c>
      <c r="E8" s="213" t="n">
        <v>2</v>
      </c>
      <c r="F8" s="213" t="n">
        <v>3</v>
      </c>
      <c r="G8" s="213" t="n">
        <v>4</v>
      </c>
      <c r="H8" s="213" t="n">
        <v>5</v>
      </c>
      <c r="I8" s="242"/>
      <c r="J8" s="243"/>
      <c r="K8" s="212" t="s">
        <v>208</v>
      </c>
      <c r="L8" s="212"/>
      <c r="M8" s="212"/>
      <c r="N8" s="213" t="n">
        <v>1</v>
      </c>
      <c r="O8" s="213" t="n">
        <v>2</v>
      </c>
      <c r="P8" s="213" t="n">
        <v>3</v>
      </c>
      <c r="Q8" s="213" t="n">
        <v>4</v>
      </c>
      <c r="R8" s="213" t="n">
        <v>5</v>
      </c>
    </row>
    <row r="9" customFormat="false" ht="17" hidden="false" customHeight="true" outlineLevel="0" collapsed="false">
      <c r="A9" s="212"/>
      <c r="B9" s="214"/>
      <c r="C9" s="214"/>
      <c r="D9" s="215" t="s">
        <v>209</v>
      </c>
      <c r="E9" s="215"/>
      <c r="F9" s="215"/>
      <c r="G9" s="215"/>
      <c r="H9" s="215"/>
      <c r="I9" s="242"/>
      <c r="J9" s="243"/>
      <c r="K9" s="212"/>
      <c r="L9" s="214"/>
      <c r="M9" s="214"/>
      <c r="N9" s="215" t="s">
        <v>209</v>
      </c>
      <c r="O9" s="215"/>
      <c r="P9" s="215"/>
      <c r="Q9" s="215"/>
      <c r="R9" s="215"/>
    </row>
    <row r="10" customFormat="false" ht="17" hidden="false" customHeight="true" outlineLevel="0" collapsed="false">
      <c r="A10" s="216" t="n">
        <v>1</v>
      </c>
      <c r="B10" s="199"/>
      <c r="C10" s="199"/>
      <c r="D10" s="217"/>
      <c r="E10" s="217"/>
      <c r="F10" s="217"/>
      <c r="G10" s="217"/>
      <c r="H10" s="217"/>
      <c r="I10" s="242"/>
      <c r="J10" s="243"/>
      <c r="K10" s="216" t="n">
        <v>2</v>
      </c>
      <c r="L10" s="199"/>
      <c r="M10" s="199"/>
      <c r="N10" s="217"/>
      <c r="O10" s="217"/>
      <c r="P10" s="217"/>
      <c r="Q10" s="217"/>
      <c r="R10" s="217"/>
    </row>
    <row r="11" customFormat="false" ht="17" hidden="false" customHeight="true" outlineLevel="0" collapsed="false">
      <c r="A11" s="218" t="str">
        <f aca="true">INDIRECT("Poule" &amp; $C$5 &amp; ".$B12")</f>
        <v/>
      </c>
      <c r="B11" s="218"/>
      <c r="C11" s="218"/>
      <c r="D11" s="217"/>
      <c r="E11" s="217"/>
      <c r="F11" s="217"/>
      <c r="G11" s="217"/>
      <c r="H11" s="217"/>
      <c r="I11" s="242"/>
      <c r="J11" s="243"/>
      <c r="K11" s="218" t="str">
        <f aca="true">INDIRECT("Poule"&amp;$M5&amp;".$B13")</f>
        <v/>
      </c>
      <c r="L11" s="218"/>
      <c r="M11" s="218"/>
      <c r="N11" s="217"/>
      <c r="O11" s="217"/>
      <c r="P11" s="217"/>
      <c r="Q11" s="217"/>
      <c r="R11" s="217"/>
    </row>
    <row r="12" customFormat="false" ht="17" hidden="false" customHeight="true" outlineLevel="0" collapsed="false">
      <c r="A12" s="198"/>
      <c r="B12" s="199"/>
      <c r="C12" s="219" t="str">
        <f aca="true">INDIRECT("Poule" &amp; $C$5 &amp; ".$G12")</f>
        <v/>
      </c>
      <c r="D12" s="220"/>
      <c r="E12" s="220"/>
      <c r="F12" s="220"/>
      <c r="G12" s="220"/>
      <c r="H12" s="220"/>
      <c r="I12" s="242"/>
      <c r="J12" s="243"/>
      <c r="K12" s="198"/>
      <c r="L12" s="199"/>
      <c r="M12" s="219" t="str">
        <f aca="true">INDIRECT("Poule" &amp; $M5 &amp; ".$G13")</f>
        <v/>
      </c>
      <c r="N12" s="220"/>
      <c r="O12" s="220"/>
      <c r="P12" s="220"/>
      <c r="Q12" s="220"/>
      <c r="R12" s="220"/>
    </row>
    <row r="13" customFormat="false" ht="17" hidden="false" customHeight="true" outlineLevel="0" collapsed="false">
      <c r="A13" s="221" t="str">
        <f aca="true">INDIRECT("Poule" &amp; $C$5 &amp; ".$C12")</f>
        <v/>
      </c>
      <c r="B13" s="199"/>
      <c r="C13" s="199"/>
      <c r="D13" s="222"/>
      <c r="E13" s="222"/>
      <c r="F13" s="222"/>
      <c r="G13" s="222"/>
      <c r="H13" s="222"/>
      <c r="I13" s="242"/>
      <c r="J13" s="243"/>
      <c r="K13" s="221" t="str">
        <f aca="true">INDIRECT("Poule" &amp; $M5 &amp; ".$C13")</f>
        <v/>
      </c>
      <c r="L13" s="199"/>
      <c r="M13" s="199"/>
      <c r="N13" s="222"/>
      <c r="O13" s="222"/>
      <c r="P13" s="222"/>
      <c r="Q13" s="222"/>
      <c r="R13" s="222"/>
    </row>
    <row r="14" customFormat="false" ht="17" hidden="false" customHeight="true" outlineLevel="0" collapsed="false">
      <c r="A14" s="198"/>
      <c r="B14" s="223" t="s">
        <v>210</v>
      </c>
      <c r="C14" s="199"/>
      <c r="D14" s="224"/>
      <c r="E14" s="224"/>
      <c r="F14" s="224"/>
      <c r="G14" s="224"/>
      <c r="H14" s="224"/>
      <c r="I14" s="242"/>
      <c r="J14" s="243"/>
      <c r="K14" s="198"/>
      <c r="L14" s="223" t="s">
        <v>210</v>
      </c>
      <c r="M14" s="199"/>
      <c r="N14" s="224"/>
      <c r="O14" s="224"/>
      <c r="P14" s="224"/>
      <c r="Q14" s="224"/>
      <c r="R14" s="224"/>
    </row>
    <row r="15" customFormat="false" ht="17" hidden="false" customHeight="true" outlineLevel="0" collapsed="false">
      <c r="A15" s="216" t="n">
        <v>3</v>
      </c>
      <c r="B15" s="199"/>
      <c r="C15" s="199"/>
      <c r="D15" s="225"/>
      <c r="E15" s="225"/>
      <c r="F15" s="225"/>
      <c r="G15" s="225"/>
      <c r="H15" s="225"/>
      <c r="I15" s="242"/>
      <c r="J15" s="243"/>
      <c r="K15" s="216" t="n">
        <v>3</v>
      </c>
      <c r="L15" s="199"/>
      <c r="M15" s="199"/>
      <c r="N15" s="225"/>
      <c r="O15" s="225"/>
      <c r="P15" s="225"/>
      <c r="Q15" s="225"/>
      <c r="R15" s="225"/>
    </row>
    <row r="16" customFormat="false" ht="17" hidden="false" customHeight="true" outlineLevel="0" collapsed="false">
      <c r="A16" s="218" t="str">
        <f aca="true">INDIRECT("Poule" &amp; $C$5 &amp; ".$B14")</f>
        <v/>
      </c>
      <c r="B16" s="218"/>
      <c r="C16" s="218"/>
      <c r="D16" s="217"/>
      <c r="E16" s="217"/>
      <c r="F16" s="217"/>
      <c r="G16" s="217"/>
      <c r="H16" s="217"/>
      <c r="I16" s="242"/>
      <c r="J16" s="243"/>
      <c r="K16" s="218" t="str">
        <f aca="true">INDIRECT("Poule" &amp; $M5 &amp; ".$B14")</f>
        <v/>
      </c>
      <c r="L16" s="218"/>
      <c r="M16" s="218"/>
      <c r="N16" s="217"/>
      <c r="O16" s="217"/>
      <c r="P16" s="217"/>
      <c r="Q16" s="217"/>
      <c r="R16" s="217"/>
    </row>
    <row r="17" customFormat="false" ht="17" hidden="false" customHeight="true" outlineLevel="0" collapsed="false">
      <c r="A17" s="198"/>
      <c r="B17" s="199"/>
      <c r="C17" s="219" t="str">
        <f aca="true">INDIRECT("Poule" &amp; $C$5 &amp; ".$G14")</f>
        <v/>
      </c>
      <c r="D17" s="220"/>
      <c r="E17" s="220"/>
      <c r="F17" s="220"/>
      <c r="G17" s="220"/>
      <c r="H17" s="220"/>
      <c r="I17" s="242"/>
      <c r="J17" s="243"/>
      <c r="K17" s="198"/>
      <c r="L17" s="199"/>
      <c r="M17" s="219" t="str">
        <f aca="true">INDIRECT("Poule" &amp; $M5 &amp; ".$G14")</f>
        <v/>
      </c>
      <c r="N17" s="220"/>
      <c r="O17" s="220"/>
      <c r="P17" s="220"/>
      <c r="Q17" s="220"/>
      <c r="R17" s="220"/>
    </row>
    <row r="18" customFormat="false" ht="17" hidden="false" customHeight="true" outlineLevel="0" collapsed="false">
      <c r="A18" s="221" t="str">
        <f aca="true">INDIRECT("Poule" &amp; $C$5 &amp; ".$C14")</f>
        <v/>
      </c>
      <c r="B18" s="199"/>
      <c r="C18" s="199"/>
      <c r="D18" s="222"/>
      <c r="E18" s="222"/>
      <c r="F18" s="222"/>
      <c r="G18" s="222"/>
      <c r="H18" s="222"/>
      <c r="I18" s="242"/>
      <c r="J18" s="243"/>
      <c r="K18" s="221" t="str">
        <f aca="true">INDIRECT("Poule" &amp; $M5 &amp; ".$C14")</f>
        <v/>
      </c>
      <c r="L18" s="199"/>
      <c r="M18" s="199"/>
      <c r="N18" s="222"/>
      <c r="O18" s="222"/>
      <c r="P18" s="222"/>
      <c r="Q18" s="222"/>
      <c r="R18" s="222"/>
    </row>
    <row r="19" customFormat="false" ht="17" hidden="false" customHeight="true" outlineLevel="0" collapsed="false">
      <c r="A19" s="198"/>
      <c r="B19" s="199"/>
      <c r="C19" s="199"/>
      <c r="D19" s="224"/>
      <c r="E19" s="224"/>
      <c r="F19" s="224"/>
      <c r="G19" s="224"/>
      <c r="H19" s="224"/>
      <c r="I19" s="242"/>
      <c r="J19" s="243"/>
      <c r="K19" s="198"/>
      <c r="L19" s="199"/>
      <c r="M19" s="199"/>
      <c r="N19" s="224"/>
      <c r="O19" s="224"/>
      <c r="P19" s="224"/>
      <c r="Q19" s="224"/>
      <c r="R19" s="224"/>
    </row>
    <row r="20" customFormat="false" ht="17" hidden="false" customHeight="true" outlineLevel="0" collapsed="false">
      <c r="A20" s="198"/>
      <c r="B20" s="199"/>
      <c r="C20" s="199"/>
      <c r="D20" s="199"/>
      <c r="E20" s="199"/>
      <c r="F20" s="199"/>
      <c r="G20" s="199"/>
      <c r="H20" s="202"/>
      <c r="I20" s="242"/>
      <c r="J20" s="243"/>
      <c r="K20" s="198"/>
      <c r="L20" s="199"/>
      <c r="M20" s="199"/>
      <c r="N20" s="199"/>
      <c r="O20" s="199"/>
      <c r="P20" s="199"/>
      <c r="Q20" s="199"/>
      <c r="R20" s="202"/>
    </row>
    <row r="21" customFormat="false" ht="17" hidden="false" customHeight="true" outlineLevel="0" collapsed="false">
      <c r="A21" s="226" t="s">
        <v>211</v>
      </c>
      <c r="B21" s="226"/>
      <c r="C21" s="226"/>
      <c r="D21" s="227" t="s">
        <v>212</v>
      </c>
      <c r="E21" s="227" t="s">
        <v>213</v>
      </c>
      <c r="F21" s="227" t="s">
        <v>214</v>
      </c>
      <c r="G21" s="199"/>
      <c r="H21" s="202"/>
      <c r="I21" s="242"/>
      <c r="J21" s="243"/>
      <c r="K21" s="226" t="s">
        <v>211</v>
      </c>
      <c r="L21" s="226"/>
      <c r="M21" s="226"/>
      <c r="N21" s="227" t="s">
        <v>212</v>
      </c>
      <c r="O21" s="227" t="s">
        <v>213</v>
      </c>
      <c r="P21" s="227" t="s">
        <v>214</v>
      </c>
      <c r="Q21" s="199"/>
      <c r="R21" s="202"/>
    </row>
    <row r="22" customFormat="false" ht="17" hidden="false" customHeight="true" outlineLevel="0" collapsed="false">
      <c r="A22" s="244" t="str">
        <f aca="false">A11</f>
        <v/>
      </c>
      <c r="B22" s="244"/>
      <c r="C22" s="244"/>
      <c r="D22" s="225"/>
      <c r="E22" s="225"/>
      <c r="F22" s="225"/>
      <c r="G22" s="199"/>
      <c r="H22" s="202"/>
      <c r="I22" s="242"/>
      <c r="J22" s="243"/>
      <c r="K22" s="244" t="str">
        <f aca="false">K11</f>
        <v/>
      </c>
      <c r="L22" s="244"/>
      <c r="M22" s="244"/>
      <c r="N22" s="225"/>
      <c r="O22" s="225"/>
      <c r="P22" s="225"/>
      <c r="Q22" s="199"/>
      <c r="R22" s="202"/>
    </row>
    <row r="23" customFormat="false" ht="17" hidden="false" customHeight="true" outlineLevel="0" collapsed="false">
      <c r="A23" s="244"/>
      <c r="B23" s="244"/>
      <c r="C23" s="244"/>
      <c r="D23" s="220"/>
      <c r="E23" s="220"/>
      <c r="F23" s="220"/>
      <c r="G23" s="199"/>
      <c r="H23" s="202"/>
      <c r="I23" s="242"/>
      <c r="J23" s="243"/>
      <c r="K23" s="244"/>
      <c r="L23" s="244"/>
      <c r="M23" s="244"/>
      <c r="N23" s="220"/>
      <c r="O23" s="220"/>
      <c r="P23" s="220"/>
      <c r="Q23" s="199"/>
      <c r="R23" s="202"/>
    </row>
    <row r="24" customFormat="false" ht="17" hidden="false" customHeight="true" outlineLevel="0" collapsed="false">
      <c r="A24" s="245" t="str">
        <f aca="false">A16</f>
        <v/>
      </c>
      <c r="B24" s="245"/>
      <c r="C24" s="245"/>
      <c r="D24" s="225"/>
      <c r="E24" s="225"/>
      <c r="F24" s="225"/>
      <c r="G24" s="199"/>
      <c r="H24" s="202"/>
      <c r="I24" s="242"/>
      <c r="J24" s="243"/>
      <c r="K24" s="245" t="str">
        <f aca="false">K16</f>
        <v/>
      </c>
      <c r="L24" s="245"/>
      <c r="M24" s="245"/>
      <c r="N24" s="225"/>
      <c r="O24" s="225"/>
      <c r="P24" s="225"/>
      <c r="Q24" s="199"/>
      <c r="R24" s="202"/>
    </row>
    <row r="25" customFormat="false" ht="17" hidden="false" customHeight="true" outlineLevel="0" collapsed="false">
      <c r="A25" s="245"/>
      <c r="B25" s="245"/>
      <c r="C25" s="245"/>
      <c r="D25" s="220"/>
      <c r="E25" s="220"/>
      <c r="F25" s="220"/>
      <c r="G25" s="199"/>
      <c r="H25" s="202"/>
      <c r="I25" s="242"/>
      <c r="J25" s="243"/>
      <c r="K25" s="245"/>
      <c r="L25" s="245"/>
      <c r="M25" s="245"/>
      <c r="N25" s="220"/>
      <c r="O25" s="220"/>
      <c r="P25" s="220"/>
      <c r="Q25" s="199"/>
      <c r="R25" s="202"/>
    </row>
    <row r="26" customFormat="false" ht="17" hidden="false" customHeight="true" outlineLevel="0" collapsed="false">
      <c r="A26" s="234" t="s">
        <v>215</v>
      </c>
      <c r="B26" s="199"/>
      <c r="C26" s="199"/>
      <c r="D26" s="199"/>
      <c r="E26" s="199"/>
      <c r="F26" s="199"/>
      <c r="G26" s="199"/>
      <c r="H26" s="202"/>
      <c r="I26" s="242"/>
      <c r="J26" s="243"/>
      <c r="K26" s="234" t="s">
        <v>215</v>
      </c>
      <c r="L26" s="199"/>
      <c r="M26" s="199"/>
      <c r="N26" s="199"/>
      <c r="O26" s="199"/>
      <c r="P26" s="199"/>
      <c r="Q26" s="199"/>
      <c r="R26" s="202"/>
    </row>
    <row r="27" customFormat="false" ht="17" hidden="false" customHeight="true" outlineLevel="0" collapsed="false">
      <c r="A27" s="198"/>
      <c r="B27" s="199"/>
      <c r="C27" s="199"/>
      <c r="D27" s="199"/>
      <c r="E27" s="199"/>
      <c r="F27" s="199"/>
      <c r="G27" s="199"/>
      <c r="H27" s="202"/>
      <c r="I27" s="242"/>
      <c r="J27" s="243"/>
      <c r="K27" s="198"/>
      <c r="L27" s="199"/>
      <c r="M27" s="199"/>
      <c r="N27" s="199"/>
      <c r="O27" s="199"/>
      <c r="P27" s="199"/>
      <c r="Q27" s="199"/>
      <c r="R27" s="202"/>
    </row>
    <row r="28" customFormat="false" ht="17" hidden="false" customHeight="true" outlineLevel="0" collapsed="false">
      <c r="A28" s="235" t="s">
        <v>216</v>
      </c>
      <c r="B28" s="232"/>
      <c r="C28" s="232"/>
      <c r="D28" s="232"/>
      <c r="E28" s="232"/>
      <c r="F28" s="232"/>
      <c r="G28" s="232"/>
      <c r="H28" s="233"/>
      <c r="I28" s="242"/>
      <c r="J28" s="243"/>
      <c r="K28" s="235" t="s">
        <v>216</v>
      </c>
      <c r="L28" s="232"/>
      <c r="M28" s="232"/>
      <c r="N28" s="232"/>
      <c r="O28" s="232"/>
      <c r="P28" s="232"/>
      <c r="Q28" s="232"/>
      <c r="R28" s="233"/>
    </row>
    <row r="29" customFormat="false" ht="14.15" hidden="false" customHeight="true" outlineLevel="0" collapsed="false">
      <c r="A29" s="246"/>
      <c r="B29" s="246"/>
      <c r="C29" s="246"/>
      <c r="D29" s="246"/>
      <c r="E29" s="246"/>
      <c r="F29" s="246"/>
      <c r="G29" s="246"/>
      <c r="H29" s="246"/>
      <c r="I29" s="247"/>
      <c r="J29" s="248"/>
      <c r="K29" s="246"/>
      <c r="L29" s="246"/>
      <c r="M29" s="246"/>
      <c r="N29" s="246"/>
      <c r="O29" s="246"/>
      <c r="P29" s="246"/>
      <c r="Q29" s="246"/>
      <c r="R29" s="246"/>
    </row>
    <row r="30" customFormat="false" ht="14.15" hidden="false" customHeight="true" outlineLevel="0" collapsed="false">
      <c r="A30" s="249"/>
      <c r="B30" s="249"/>
      <c r="C30" s="249"/>
      <c r="D30" s="249"/>
      <c r="E30" s="249"/>
      <c r="F30" s="249"/>
      <c r="G30" s="249"/>
      <c r="H30" s="249"/>
      <c r="I30" s="250"/>
      <c r="J30" s="251"/>
      <c r="K30" s="249"/>
      <c r="L30" s="249"/>
      <c r="M30" s="249"/>
      <c r="N30" s="249"/>
      <c r="O30" s="249"/>
      <c r="P30" s="249"/>
      <c r="Q30" s="249"/>
      <c r="R30" s="249"/>
    </row>
    <row r="31" customFormat="false" ht="28.35" hidden="false" customHeight="true" outlineLevel="0" collapsed="false">
      <c r="A31" s="195" t="str">
        <f aca="false">Engagés!$A$4</f>
        <v>TYPE DE COMPETITION</v>
      </c>
      <c r="B31" s="195"/>
      <c r="C31" s="195"/>
      <c r="D31" s="195"/>
      <c r="E31" s="195"/>
      <c r="F31" s="195"/>
      <c r="G31" s="195"/>
      <c r="H31" s="195"/>
      <c r="I31" s="242"/>
      <c r="J31" s="243"/>
      <c r="K31" s="195" t="str">
        <f aca="false">Engagés!$A$4</f>
        <v>TYPE DE COMPETITION</v>
      </c>
      <c r="L31" s="195"/>
      <c r="M31" s="195"/>
      <c r="N31" s="195"/>
      <c r="O31" s="195"/>
      <c r="P31" s="195"/>
      <c r="Q31" s="195"/>
      <c r="R31" s="195"/>
      <c r="U31" s="252"/>
    </row>
    <row r="32" customFormat="false" ht="17" hidden="false" customHeight="true" outlineLevel="0" collapsed="false">
      <c r="A32" s="198"/>
      <c r="B32" s="199"/>
      <c r="C32" s="199"/>
      <c r="D32" s="200" t="s">
        <v>205</v>
      </c>
      <c r="E32" s="201"/>
      <c r="F32" s="199"/>
      <c r="G32" s="199"/>
      <c r="H32" s="202"/>
      <c r="I32" s="242"/>
      <c r="J32" s="243"/>
      <c r="K32" s="198"/>
      <c r="L32" s="199"/>
      <c r="M32" s="199"/>
      <c r="N32" s="200" t="s">
        <v>205</v>
      </c>
      <c r="O32" s="201"/>
      <c r="P32" s="199"/>
      <c r="Q32" s="199"/>
      <c r="R32" s="202"/>
    </row>
    <row r="33" customFormat="false" ht="28.35" hidden="false" customHeight="true" outlineLevel="0" collapsed="false">
      <c r="A33" s="203"/>
      <c r="B33" s="204" t="n">
        <f aca="false">Engagés!$A$6</f>
        <v>0</v>
      </c>
      <c r="C33" s="204"/>
      <c r="D33" s="204"/>
      <c r="E33" s="204"/>
      <c r="F33" s="204"/>
      <c r="G33" s="204"/>
      <c r="H33" s="202"/>
      <c r="I33" s="242"/>
      <c r="J33" s="243"/>
      <c r="K33" s="203"/>
      <c r="L33" s="204" t="n">
        <f aca="false">Engagés!$A$6</f>
        <v>0</v>
      </c>
      <c r="M33" s="204"/>
      <c r="N33" s="204"/>
      <c r="O33" s="204"/>
      <c r="P33" s="204"/>
      <c r="Q33" s="204"/>
      <c r="R33" s="202"/>
    </row>
    <row r="34" customFormat="false" ht="17" hidden="false" customHeight="true" outlineLevel="0" collapsed="false">
      <c r="A34" s="205"/>
      <c r="B34" s="206"/>
      <c r="C34" s="206"/>
      <c r="D34" s="206"/>
      <c r="E34" s="199"/>
      <c r="F34" s="199"/>
      <c r="G34" s="199"/>
      <c r="H34" s="202"/>
      <c r="I34" s="242"/>
      <c r="J34" s="243"/>
      <c r="K34" s="205"/>
      <c r="L34" s="206"/>
      <c r="M34" s="206"/>
      <c r="N34" s="206"/>
      <c r="O34" s="199"/>
      <c r="P34" s="199"/>
      <c r="Q34" s="199"/>
      <c r="R34" s="202"/>
    </row>
    <row r="35" customFormat="false" ht="17" hidden="false" customHeight="true" outlineLevel="0" collapsed="false">
      <c r="A35" s="198"/>
      <c r="B35" s="199" t="s">
        <v>45</v>
      </c>
      <c r="C35" s="207" t="s">
        <v>50</v>
      </c>
      <c r="E35" s="199" t="s">
        <v>64</v>
      </c>
      <c r="F35" s="199"/>
      <c r="G35" s="199"/>
      <c r="H35" s="202"/>
      <c r="I35" s="242"/>
      <c r="J35" s="243"/>
      <c r="K35" s="198"/>
      <c r="L35" s="199" t="s">
        <v>45</v>
      </c>
      <c r="M35" s="207"/>
      <c r="O35" s="199" t="s">
        <v>64</v>
      </c>
      <c r="P35" s="199"/>
      <c r="Q35" s="199"/>
      <c r="R35" s="202"/>
    </row>
    <row r="36" customFormat="false" ht="17" hidden="false" customHeight="true" outlineLevel="0" collapsed="false">
      <c r="A36" s="208" t="s">
        <v>207</v>
      </c>
      <c r="B36" s="209"/>
      <c r="C36" s="209"/>
      <c r="D36" s="209"/>
      <c r="E36" s="209"/>
      <c r="F36" s="209"/>
      <c r="G36" s="209"/>
      <c r="H36" s="210"/>
      <c r="I36" s="242"/>
      <c r="J36" s="243"/>
      <c r="K36" s="208" t="s">
        <v>207</v>
      </c>
      <c r="L36" s="209"/>
      <c r="M36" s="209"/>
      <c r="N36" s="209"/>
      <c r="O36" s="209"/>
      <c r="P36" s="209"/>
      <c r="Q36" s="209"/>
      <c r="R36" s="210"/>
    </row>
    <row r="37" customFormat="false" ht="17" hidden="false" customHeight="true" outlineLevel="0" collapsed="false">
      <c r="A37" s="198"/>
      <c r="B37" s="199"/>
      <c r="C37" s="199"/>
      <c r="D37" s="211" t="s">
        <v>70</v>
      </c>
      <c r="E37" s="211"/>
      <c r="F37" s="211"/>
      <c r="G37" s="211"/>
      <c r="H37" s="211"/>
      <c r="I37" s="242"/>
      <c r="J37" s="243"/>
      <c r="K37" s="198"/>
      <c r="L37" s="199"/>
      <c r="M37" s="199"/>
      <c r="N37" s="211" t="s">
        <v>70</v>
      </c>
      <c r="O37" s="211"/>
      <c r="P37" s="211"/>
      <c r="Q37" s="211"/>
      <c r="R37" s="211"/>
    </row>
    <row r="38" customFormat="false" ht="17" hidden="false" customHeight="true" outlineLevel="0" collapsed="false">
      <c r="A38" s="212" t="s">
        <v>208</v>
      </c>
      <c r="B38" s="212"/>
      <c r="C38" s="212"/>
      <c r="D38" s="213" t="n">
        <v>1</v>
      </c>
      <c r="E38" s="213" t="n">
        <v>2</v>
      </c>
      <c r="F38" s="213" t="n">
        <v>3</v>
      </c>
      <c r="G38" s="213" t="n">
        <v>4</v>
      </c>
      <c r="H38" s="213" t="n">
        <v>5</v>
      </c>
      <c r="I38" s="242"/>
      <c r="J38" s="243"/>
      <c r="K38" s="212" t="s">
        <v>208</v>
      </c>
      <c r="L38" s="212"/>
      <c r="M38" s="212"/>
      <c r="N38" s="213" t="n">
        <v>1</v>
      </c>
      <c r="O38" s="213" t="n">
        <v>2</v>
      </c>
      <c r="P38" s="213" t="n">
        <v>3</v>
      </c>
      <c r="Q38" s="213" t="n">
        <v>4</v>
      </c>
      <c r="R38" s="213" t="n">
        <v>5</v>
      </c>
    </row>
    <row r="39" customFormat="false" ht="17" hidden="false" customHeight="true" outlineLevel="0" collapsed="false">
      <c r="A39" s="212"/>
      <c r="B39" s="214"/>
      <c r="C39" s="214"/>
      <c r="D39" s="215" t="s">
        <v>209</v>
      </c>
      <c r="E39" s="215"/>
      <c r="F39" s="215"/>
      <c r="G39" s="215"/>
      <c r="H39" s="215"/>
      <c r="I39" s="242"/>
      <c r="J39" s="243"/>
      <c r="K39" s="212"/>
      <c r="L39" s="214"/>
      <c r="M39" s="214"/>
      <c r="N39" s="215" t="s">
        <v>209</v>
      </c>
      <c r="O39" s="215"/>
      <c r="P39" s="215"/>
      <c r="Q39" s="215"/>
      <c r="R39" s="215"/>
    </row>
    <row r="40" customFormat="false" ht="17" hidden="false" customHeight="true" outlineLevel="0" collapsed="false">
      <c r="A40" s="216" t="n">
        <v>1</v>
      </c>
      <c r="B40" s="199"/>
      <c r="C40" s="199"/>
      <c r="D40" s="217"/>
      <c r="E40" s="217"/>
      <c r="F40" s="217"/>
      <c r="G40" s="217"/>
      <c r="H40" s="217"/>
      <c r="I40" s="242"/>
      <c r="J40" s="243"/>
      <c r="K40" s="216"/>
      <c r="L40" s="199"/>
      <c r="M40" s="199"/>
      <c r="N40" s="217"/>
      <c r="O40" s="217"/>
      <c r="P40" s="217"/>
      <c r="Q40" s="217"/>
      <c r="R40" s="217"/>
    </row>
    <row r="41" customFormat="false" ht="17" hidden="false" customHeight="true" outlineLevel="0" collapsed="false">
      <c r="A41" s="218" t="str">
        <f aca="true">INDIRECT("Poule" &amp; $C35 &amp; ".$B12")</f>
        <v/>
      </c>
      <c r="B41" s="218"/>
      <c r="C41" s="218"/>
      <c r="D41" s="217"/>
      <c r="E41" s="217"/>
      <c r="F41" s="217"/>
      <c r="G41" s="217"/>
      <c r="H41" s="217"/>
      <c r="I41" s="242"/>
      <c r="J41" s="243"/>
      <c r="K41" s="218"/>
      <c r="L41" s="218"/>
      <c r="M41" s="218"/>
      <c r="N41" s="217"/>
      <c r="O41" s="217"/>
      <c r="P41" s="217"/>
      <c r="Q41" s="217"/>
      <c r="R41" s="217"/>
    </row>
    <row r="42" customFormat="false" ht="17" hidden="false" customHeight="true" outlineLevel="0" collapsed="false">
      <c r="A42" s="198"/>
      <c r="B42" s="199"/>
      <c r="C42" s="219" t="str">
        <f aca="true">INDIRECT("Poule" &amp; $C35 &amp; ".$G12")</f>
        <v/>
      </c>
      <c r="D42" s="220"/>
      <c r="E42" s="220"/>
      <c r="F42" s="220"/>
      <c r="G42" s="220"/>
      <c r="H42" s="220"/>
      <c r="I42" s="242"/>
      <c r="J42" s="243"/>
      <c r="K42" s="198"/>
      <c r="L42" s="199"/>
      <c r="M42" s="219"/>
      <c r="N42" s="220"/>
      <c r="O42" s="220"/>
      <c r="P42" s="220"/>
      <c r="Q42" s="220"/>
      <c r="R42" s="220"/>
    </row>
    <row r="43" customFormat="false" ht="17" hidden="false" customHeight="true" outlineLevel="0" collapsed="false">
      <c r="A43" s="221" t="str">
        <f aca="true">INDIRECT("Poule" &amp; $C35 &amp; ".$C12")</f>
        <v/>
      </c>
      <c r="B43" s="199"/>
      <c r="C43" s="199"/>
      <c r="D43" s="222"/>
      <c r="E43" s="222"/>
      <c r="F43" s="222"/>
      <c r="G43" s="222"/>
      <c r="H43" s="222"/>
      <c r="I43" s="242"/>
      <c r="J43" s="243"/>
      <c r="K43" s="221"/>
      <c r="L43" s="199"/>
      <c r="M43" s="199"/>
      <c r="N43" s="222"/>
      <c r="O43" s="222"/>
      <c r="P43" s="222"/>
      <c r="Q43" s="222"/>
      <c r="R43" s="222"/>
    </row>
    <row r="44" customFormat="false" ht="17" hidden="false" customHeight="true" outlineLevel="0" collapsed="false">
      <c r="A44" s="198"/>
      <c r="B44" s="223" t="s">
        <v>210</v>
      </c>
      <c r="C44" s="199"/>
      <c r="D44" s="224"/>
      <c r="E44" s="224"/>
      <c r="F44" s="224"/>
      <c r="G44" s="224"/>
      <c r="H44" s="224"/>
      <c r="I44" s="242"/>
      <c r="J44" s="243"/>
      <c r="K44" s="198"/>
      <c r="L44" s="223" t="s">
        <v>210</v>
      </c>
      <c r="M44" s="199"/>
      <c r="N44" s="224"/>
      <c r="O44" s="224"/>
      <c r="P44" s="224"/>
      <c r="Q44" s="224"/>
      <c r="R44" s="224"/>
    </row>
    <row r="45" customFormat="false" ht="17" hidden="false" customHeight="true" outlineLevel="0" collapsed="false">
      <c r="A45" s="216" t="n">
        <v>2</v>
      </c>
      <c r="B45" s="199"/>
      <c r="C45" s="199"/>
      <c r="D45" s="225"/>
      <c r="E45" s="225"/>
      <c r="F45" s="225"/>
      <c r="G45" s="225"/>
      <c r="H45" s="225"/>
      <c r="I45" s="242"/>
      <c r="J45" s="243"/>
      <c r="K45" s="216"/>
      <c r="L45" s="199"/>
      <c r="M45" s="199"/>
      <c r="N45" s="225"/>
      <c r="O45" s="225"/>
      <c r="P45" s="225"/>
      <c r="Q45" s="225"/>
      <c r="R45" s="225"/>
    </row>
    <row r="46" customFormat="false" ht="17" hidden="false" customHeight="true" outlineLevel="0" collapsed="false">
      <c r="A46" s="218" t="str">
        <f aca="true">INDIRECT("Poule"&amp;$C35&amp;".$B13")</f>
        <v/>
      </c>
      <c r="B46" s="218"/>
      <c r="C46" s="218"/>
      <c r="D46" s="217"/>
      <c r="E46" s="217"/>
      <c r="F46" s="217"/>
      <c r="G46" s="217"/>
      <c r="H46" s="217"/>
      <c r="I46" s="242"/>
      <c r="J46" s="243"/>
      <c r="K46" s="218"/>
      <c r="L46" s="218"/>
      <c r="M46" s="218"/>
      <c r="N46" s="217"/>
      <c r="O46" s="217"/>
      <c r="P46" s="217"/>
      <c r="Q46" s="217"/>
      <c r="R46" s="217"/>
    </row>
    <row r="47" customFormat="false" ht="17" hidden="false" customHeight="true" outlineLevel="0" collapsed="false">
      <c r="A47" s="198"/>
      <c r="B47" s="199"/>
      <c r="C47" s="219" t="str">
        <f aca="true">INDIRECT("Poule" &amp; $C35 &amp; ".$G13")</f>
        <v/>
      </c>
      <c r="D47" s="220"/>
      <c r="E47" s="220"/>
      <c r="F47" s="220"/>
      <c r="G47" s="220"/>
      <c r="H47" s="220"/>
      <c r="I47" s="242"/>
      <c r="J47" s="243"/>
      <c r="K47" s="198"/>
      <c r="L47" s="199"/>
      <c r="M47" s="219"/>
      <c r="N47" s="220"/>
      <c r="O47" s="220"/>
      <c r="P47" s="220"/>
      <c r="Q47" s="220"/>
      <c r="R47" s="220"/>
    </row>
    <row r="48" customFormat="false" ht="17" hidden="false" customHeight="true" outlineLevel="0" collapsed="false">
      <c r="A48" s="221" t="str">
        <f aca="true">INDIRECT("Poule" &amp; $C35 &amp; ".$C13")</f>
        <v/>
      </c>
      <c r="B48" s="199"/>
      <c r="C48" s="199"/>
      <c r="D48" s="222"/>
      <c r="E48" s="222"/>
      <c r="F48" s="222"/>
      <c r="G48" s="222"/>
      <c r="H48" s="222"/>
      <c r="I48" s="242"/>
      <c r="J48" s="243"/>
      <c r="K48" s="221"/>
      <c r="L48" s="199"/>
      <c r="M48" s="199"/>
      <c r="N48" s="222"/>
      <c r="O48" s="222"/>
      <c r="P48" s="222"/>
      <c r="Q48" s="222"/>
      <c r="R48" s="222"/>
    </row>
    <row r="49" customFormat="false" ht="17" hidden="false" customHeight="true" outlineLevel="0" collapsed="false">
      <c r="A49" s="198"/>
      <c r="B49" s="199"/>
      <c r="C49" s="199"/>
      <c r="D49" s="224"/>
      <c r="E49" s="224"/>
      <c r="F49" s="224"/>
      <c r="G49" s="224"/>
      <c r="H49" s="224"/>
      <c r="I49" s="242"/>
      <c r="J49" s="243"/>
      <c r="K49" s="198"/>
      <c r="L49" s="199"/>
      <c r="M49" s="199"/>
      <c r="N49" s="224"/>
      <c r="O49" s="224"/>
      <c r="P49" s="224"/>
      <c r="Q49" s="224"/>
      <c r="R49" s="224"/>
    </row>
    <row r="50" customFormat="false" ht="17" hidden="false" customHeight="true" outlineLevel="0" collapsed="false">
      <c r="A50" s="198"/>
      <c r="B50" s="199"/>
      <c r="C50" s="199"/>
      <c r="D50" s="199"/>
      <c r="E50" s="199"/>
      <c r="F50" s="199"/>
      <c r="G50" s="199"/>
      <c r="H50" s="202"/>
      <c r="I50" s="242"/>
      <c r="J50" s="243"/>
      <c r="K50" s="198"/>
      <c r="L50" s="199"/>
      <c r="M50" s="199"/>
      <c r="N50" s="199"/>
      <c r="O50" s="199"/>
      <c r="P50" s="199"/>
      <c r="Q50" s="199"/>
      <c r="R50" s="202"/>
    </row>
    <row r="51" customFormat="false" ht="17" hidden="false" customHeight="true" outlineLevel="0" collapsed="false">
      <c r="A51" s="226" t="s">
        <v>211</v>
      </c>
      <c r="B51" s="226"/>
      <c r="C51" s="226"/>
      <c r="D51" s="227" t="s">
        <v>212</v>
      </c>
      <c r="E51" s="227" t="s">
        <v>213</v>
      </c>
      <c r="F51" s="227" t="s">
        <v>214</v>
      </c>
      <c r="G51" s="199"/>
      <c r="H51" s="202"/>
      <c r="I51" s="242"/>
      <c r="J51" s="243"/>
      <c r="K51" s="226" t="s">
        <v>211</v>
      </c>
      <c r="L51" s="226"/>
      <c r="M51" s="226"/>
      <c r="N51" s="227" t="s">
        <v>212</v>
      </c>
      <c r="O51" s="227" t="s">
        <v>213</v>
      </c>
      <c r="P51" s="227" t="s">
        <v>214</v>
      </c>
      <c r="Q51" s="199"/>
      <c r="R51" s="202"/>
    </row>
    <row r="52" customFormat="false" ht="17" hidden="false" customHeight="true" outlineLevel="0" collapsed="false">
      <c r="A52" s="244" t="str">
        <f aca="false">A41</f>
        <v/>
      </c>
      <c r="B52" s="244"/>
      <c r="C52" s="244"/>
      <c r="D52" s="225"/>
      <c r="E52" s="225"/>
      <c r="F52" s="225"/>
      <c r="G52" s="199"/>
      <c r="H52" s="202"/>
      <c r="I52" s="242"/>
      <c r="J52" s="243"/>
      <c r="K52" s="228"/>
      <c r="L52" s="229"/>
      <c r="M52" s="230"/>
      <c r="N52" s="225"/>
      <c r="O52" s="225"/>
      <c r="P52" s="225"/>
      <c r="Q52" s="199"/>
      <c r="R52" s="202"/>
    </row>
    <row r="53" customFormat="false" ht="17" hidden="false" customHeight="true" outlineLevel="0" collapsed="false">
      <c r="A53" s="244"/>
      <c r="B53" s="244"/>
      <c r="C53" s="244"/>
      <c r="D53" s="220"/>
      <c r="E53" s="220"/>
      <c r="F53" s="220"/>
      <c r="G53" s="199"/>
      <c r="H53" s="202"/>
      <c r="I53" s="242"/>
      <c r="J53" s="243"/>
      <c r="K53" s="231"/>
      <c r="L53" s="232"/>
      <c r="M53" s="233"/>
      <c r="N53" s="220"/>
      <c r="O53" s="220"/>
      <c r="P53" s="220"/>
      <c r="Q53" s="199"/>
      <c r="R53" s="202"/>
    </row>
    <row r="54" customFormat="false" ht="17" hidden="false" customHeight="true" outlineLevel="0" collapsed="false">
      <c r="A54" s="245" t="str">
        <f aca="false">A46</f>
        <v/>
      </c>
      <c r="B54" s="245"/>
      <c r="C54" s="245"/>
      <c r="D54" s="225"/>
      <c r="E54" s="225"/>
      <c r="F54" s="225"/>
      <c r="G54" s="199"/>
      <c r="H54" s="202"/>
      <c r="I54" s="242"/>
      <c r="J54" s="243"/>
      <c r="K54" s="228"/>
      <c r="L54" s="229"/>
      <c r="M54" s="230"/>
      <c r="N54" s="225"/>
      <c r="O54" s="225"/>
      <c r="P54" s="225"/>
      <c r="Q54" s="199"/>
      <c r="R54" s="202"/>
    </row>
    <row r="55" customFormat="false" ht="17" hidden="false" customHeight="true" outlineLevel="0" collapsed="false">
      <c r="A55" s="245"/>
      <c r="B55" s="245"/>
      <c r="C55" s="245"/>
      <c r="D55" s="220"/>
      <c r="E55" s="220"/>
      <c r="F55" s="220"/>
      <c r="G55" s="199"/>
      <c r="H55" s="202"/>
      <c r="I55" s="242"/>
      <c r="J55" s="243"/>
      <c r="K55" s="231"/>
      <c r="L55" s="232"/>
      <c r="M55" s="233"/>
      <c r="N55" s="220"/>
      <c r="O55" s="220"/>
      <c r="P55" s="220"/>
      <c r="Q55" s="199"/>
      <c r="R55" s="202"/>
    </row>
    <row r="56" customFormat="false" ht="17" hidden="false" customHeight="true" outlineLevel="0" collapsed="false">
      <c r="A56" s="234" t="s">
        <v>215</v>
      </c>
      <c r="B56" s="199"/>
      <c r="C56" s="199"/>
      <c r="D56" s="199"/>
      <c r="E56" s="199"/>
      <c r="F56" s="199"/>
      <c r="G56" s="199"/>
      <c r="H56" s="202"/>
      <c r="I56" s="242"/>
      <c r="J56" s="243"/>
      <c r="K56" s="234" t="s">
        <v>215</v>
      </c>
      <c r="L56" s="199"/>
      <c r="M56" s="199"/>
      <c r="N56" s="199"/>
      <c r="O56" s="199"/>
      <c r="P56" s="199"/>
      <c r="Q56" s="199"/>
      <c r="R56" s="202"/>
    </row>
    <row r="57" customFormat="false" ht="17" hidden="false" customHeight="true" outlineLevel="0" collapsed="false">
      <c r="A57" s="198"/>
      <c r="B57" s="199"/>
      <c r="C57" s="199"/>
      <c r="D57" s="199"/>
      <c r="E57" s="199"/>
      <c r="F57" s="199"/>
      <c r="G57" s="199"/>
      <c r="H57" s="202"/>
      <c r="I57" s="242"/>
      <c r="J57" s="243"/>
      <c r="K57" s="198"/>
      <c r="L57" s="199"/>
      <c r="M57" s="199"/>
      <c r="N57" s="199"/>
      <c r="O57" s="199"/>
      <c r="P57" s="199"/>
      <c r="Q57" s="199"/>
      <c r="R57" s="202"/>
    </row>
    <row r="58" customFormat="false" ht="17" hidden="false" customHeight="true" outlineLevel="0" collapsed="false">
      <c r="A58" s="235" t="s">
        <v>216</v>
      </c>
      <c r="B58" s="232"/>
      <c r="C58" s="232"/>
      <c r="D58" s="232"/>
      <c r="E58" s="232"/>
      <c r="F58" s="232"/>
      <c r="G58" s="232"/>
      <c r="H58" s="233"/>
      <c r="I58" s="242"/>
      <c r="J58" s="243"/>
      <c r="K58" s="235" t="s">
        <v>216</v>
      </c>
      <c r="L58" s="232"/>
      <c r="M58" s="232"/>
      <c r="N58" s="232"/>
      <c r="O58" s="232"/>
      <c r="P58" s="232"/>
      <c r="Q58" s="232"/>
      <c r="R58" s="233"/>
    </row>
  </sheetData>
  <mergeCells count="38">
    <mergeCell ref="A1:H1"/>
    <mergeCell ref="K1:R1"/>
    <mergeCell ref="B3:G3"/>
    <mergeCell ref="L3:Q3"/>
    <mergeCell ref="D7:H7"/>
    <mergeCell ref="N7:R7"/>
    <mergeCell ref="A8:C8"/>
    <mergeCell ref="K8:M8"/>
    <mergeCell ref="D9:H9"/>
    <mergeCell ref="N9:R9"/>
    <mergeCell ref="A11:C11"/>
    <mergeCell ref="K11:M11"/>
    <mergeCell ref="A16:C16"/>
    <mergeCell ref="K16:M16"/>
    <mergeCell ref="A21:C21"/>
    <mergeCell ref="K21:M21"/>
    <mergeCell ref="A22:C23"/>
    <mergeCell ref="K22:M23"/>
    <mergeCell ref="A24:C25"/>
    <mergeCell ref="K24:M25"/>
    <mergeCell ref="A31:H31"/>
    <mergeCell ref="K31:R31"/>
    <mergeCell ref="B33:G33"/>
    <mergeCell ref="L33:Q33"/>
    <mergeCell ref="D37:H37"/>
    <mergeCell ref="N37:R37"/>
    <mergeCell ref="A38:C38"/>
    <mergeCell ref="K38:M38"/>
    <mergeCell ref="D39:H39"/>
    <mergeCell ref="N39:R39"/>
    <mergeCell ref="A41:C41"/>
    <mergeCell ref="K41:M41"/>
    <mergeCell ref="A46:C46"/>
    <mergeCell ref="K46:M46"/>
    <mergeCell ref="A51:C51"/>
    <mergeCell ref="K51:M51"/>
    <mergeCell ref="A52:C53"/>
    <mergeCell ref="A54:C55"/>
  </mergeCells>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U58"/>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B33" activeCellId="0" sqref="B33"/>
    </sheetView>
  </sheetViews>
  <sheetFormatPr defaultColWidth="11.53515625" defaultRowHeight="12.8" zeroHeight="false" outlineLevelRow="0" outlineLevelCol="0"/>
  <cols>
    <col collapsed="false" customWidth="true" hidden="false" outlineLevel="0" max="8" min="1" style="1" width="7.66"/>
    <col collapsed="false" customWidth="true" hidden="false" outlineLevel="0" max="10" min="9" style="1" width="2.55"/>
    <col collapsed="false" customWidth="true" hidden="false" outlineLevel="0" max="18" min="11" style="1" width="7.66"/>
  </cols>
  <sheetData>
    <row r="1" customFormat="false" ht="28.35" hidden="false" customHeight="true" outlineLevel="0" collapsed="false">
      <c r="A1" s="195" t="str">
        <f aca="false">Engagés!$A$4</f>
        <v>TYPE DE COMPETITION</v>
      </c>
      <c r="B1" s="195"/>
      <c r="C1" s="195"/>
      <c r="D1" s="195"/>
      <c r="E1" s="195"/>
      <c r="F1" s="195"/>
      <c r="G1" s="195"/>
      <c r="H1" s="195"/>
      <c r="I1" s="242"/>
      <c r="J1" s="243"/>
      <c r="K1" s="195" t="str">
        <f aca="false">Engagés!$A$4</f>
        <v>TYPE DE COMPETITION</v>
      </c>
      <c r="L1" s="195"/>
      <c r="M1" s="195"/>
      <c r="N1" s="195"/>
      <c r="O1" s="195"/>
      <c r="P1" s="195"/>
      <c r="Q1" s="195"/>
      <c r="R1" s="195"/>
    </row>
    <row r="2" customFormat="false" ht="17" hidden="false" customHeight="true" outlineLevel="0" collapsed="false">
      <c r="A2" s="198"/>
      <c r="B2" s="199"/>
      <c r="C2" s="199"/>
      <c r="D2" s="200" t="s">
        <v>205</v>
      </c>
      <c r="E2" s="201"/>
      <c r="F2" s="199"/>
      <c r="G2" s="199"/>
      <c r="H2" s="202"/>
      <c r="I2" s="242"/>
      <c r="J2" s="243"/>
      <c r="K2" s="198"/>
      <c r="L2" s="199"/>
      <c r="M2" s="199"/>
      <c r="N2" s="200" t="s">
        <v>205</v>
      </c>
      <c r="O2" s="201"/>
      <c r="P2" s="199"/>
      <c r="Q2" s="199"/>
      <c r="R2" s="202"/>
    </row>
    <row r="3" customFormat="false" ht="28.35" hidden="false" customHeight="true" outlineLevel="0" collapsed="false">
      <c r="A3" s="203"/>
      <c r="B3" s="204" t="n">
        <f aca="false">Engagés!$A$6</f>
        <v>0</v>
      </c>
      <c r="C3" s="204"/>
      <c r="D3" s="204"/>
      <c r="E3" s="204"/>
      <c r="F3" s="204"/>
      <c r="G3" s="204"/>
      <c r="H3" s="202"/>
      <c r="I3" s="242"/>
      <c r="J3" s="243"/>
      <c r="K3" s="203"/>
      <c r="L3" s="204" t="n">
        <f aca="false">Engagés!$A$6</f>
        <v>0</v>
      </c>
      <c r="M3" s="204"/>
      <c r="N3" s="204"/>
      <c r="O3" s="204"/>
      <c r="P3" s="204"/>
      <c r="Q3" s="204"/>
      <c r="R3" s="202"/>
    </row>
    <row r="4" customFormat="false" ht="17" hidden="false" customHeight="true" outlineLevel="0" collapsed="false">
      <c r="A4" s="205"/>
      <c r="B4" s="206"/>
      <c r="C4" s="206"/>
      <c r="D4" s="206"/>
      <c r="E4" s="199"/>
      <c r="F4" s="199"/>
      <c r="G4" s="199"/>
      <c r="H4" s="202"/>
      <c r="I4" s="242"/>
      <c r="J4" s="243"/>
      <c r="K4" s="205"/>
      <c r="L4" s="206"/>
      <c r="M4" s="206"/>
      <c r="N4" s="206"/>
      <c r="O4" s="199"/>
      <c r="P4" s="199"/>
      <c r="Q4" s="199"/>
      <c r="R4" s="202"/>
    </row>
    <row r="5" customFormat="false" ht="17" hidden="false" customHeight="true" outlineLevel="0" collapsed="false">
      <c r="A5" s="198"/>
      <c r="B5" s="199" t="s">
        <v>45</v>
      </c>
      <c r="C5" s="207" t="s">
        <v>51</v>
      </c>
      <c r="E5" s="199" t="s">
        <v>64</v>
      </c>
      <c r="F5" s="199"/>
      <c r="G5" s="199"/>
      <c r="H5" s="202"/>
      <c r="I5" s="242"/>
      <c r="J5" s="243"/>
      <c r="K5" s="198"/>
      <c r="L5" s="199" t="s">
        <v>45</v>
      </c>
      <c r="M5" s="207" t="s">
        <v>51</v>
      </c>
      <c r="O5" s="199" t="s">
        <v>64</v>
      </c>
      <c r="P5" s="199"/>
      <c r="Q5" s="199"/>
      <c r="R5" s="202"/>
    </row>
    <row r="6" customFormat="false" ht="17" hidden="false" customHeight="true" outlineLevel="0" collapsed="false">
      <c r="A6" s="208" t="s">
        <v>207</v>
      </c>
      <c r="B6" s="209"/>
      <c r="C6" s="209"/>
      <c r="D6" s="209"/>
      <c r="E6" s="209"/>
      <c r="F6" s="209"/>
      <c r="G6" s="209"/>
      <c r="H6" s="210"/>
      <c r="I6" s="242"/>
      <c r="J6" s="243"/>
      <c r="K6" s="208" t="s">
        <v>207</v>
      </c>
      <c r="L6" s="209"/>
      <c r="M6" s="209"/>
      <c r="N6" s="209"/>
      <c r="O6" s="209"/>
      <c r="P6" s="209"/>
      <c r="Q6" s="209"/>
      <c r="R6" s="210"/>
    </row>
    <row r="7" customFormat="false" ht="17" hidden="false" customHeight="true" outlineLevel="0" collapsed="false">
      <c r="A7" s="198"/>
      <c r="B7" s="199"/>
      <c r="C7" s="199"/>
      <c r="D7" s="211" t="s">
        <v>70</v>
      </c>
      <c r="E7" s="211"/>
      <c r="F7" s="211"/>
      <c r="G7" s="211"/>
      <c r="H7" s="211"/>
      <c r="I7" s="242"/>
      <c r="J7" s="243"/>
      <c r="K7" s="198"/>
      <c r="L7" s="199"/>
      <c r="M7" s="199"/>
      <c r="N7" s="211" t="s">
        <v>70</v>
      </c>
      <c r="O7" s="211"/>
      <c r="P7" s="211"/>
      <c r="Q7" s="211"/>
      <c r="R7" s="211"/>
    </row>
    <row r="8" customFormat="false" ht="17" hidden="false" customHeight="true" outlineLevel="0" collapsed="false">
      <c r="A8" s="212" t="s">
        <v>208</v>
      </c>
      <c r="B8" s="212"/>
      <c r="C8" s="212"/>
      <c r="D8" s="213" t="n">
        <v>1</v>
      </c>
      <c r="E8" s="213" t="n">
        <v>2</v>
      </c>
      <c r="F8" s="213" t="n">
        <v>3</v>
      </c>
      <c r="G8" s="213" t="n">
        <v>4</v>
      </c>
      <c r="H8" s="213" t="n">
        <v>5</v>
      </c>
      <c r="I8" s="242"/>
      <c r="J8" s="243"/>
      <c r="K8" s="212" t="s">
        <v>208</v>
      </c>
      <c r="L8" s="212"/>
      <c r="M8" s="212"/>
      <c r="N8" s="213" t="n">
        <v>1</v>
      </c>
      <c r="O8" s="213" t="n">
        <v>2</v>
      </c>
      <c r="P8" s="213" t="n">
        <v>3</v>
      </c>
      <c r="Q8" s="213" t="n">
        <v>4</v>
      </c>
      <c r="R8" s="213" t="n">
        <v>5</v>
      </c>
    </row>
    <row r="9" customFormat="false" ht="17" hidden="false" customHeight="true" outlineLevel="0" collapsed="false">
      <c r="A9" s="212"/>
      <c r="B9" s="214"/>
      <c r="C9" s="214"/>
      <c r="D9" s="215" t="s">
        <v>209</v>
      </c>
      <c r="E9" s="215"/>
      <c r="F9" s="215"/>
      <c r="G9" s="215"/>
      <c r="H9" s="215"/>
      <c r="I9" s="242"/>
      <c r="J9" s="243"/>
      <c r="K9" s="212"/>
      <c r="L9" s="214"/>
      <c r="M9" s="214"/>
      <c r="N9" s="215" t="s">
        <v>209</v>
      </c>
      <c r="O9" s="215"/>
      <c r="P9" s="215"/>
      <c r="Q9" s="215"/>
      <c r="R9" s="215"/>
    </row>
    <row r="10" customFormat="false" ht="17" hidden="false" customHeight="true" outlineLevel="0" collapsed="false">
      <c r="A10" s="216" t="n">
        <v>1</v>
      </c>
      <c r="B10" s="199"/>
      <c r="C10" s="199"/>
      <c r="D10" s="217"/>
      <c r="E10" s="217"/>
      <c r="F10" s="217"/>
      <c r="G10" s="217"/>
      <c r="H10" s="217"/>
      <c r="I10" s="242"/>
      <c r="J10" s="243"/>
      <c r="K10" s="216" t="n">
        <v>2</v>
      </c>
      <c r="L10" s="199"/>
      <c r="M10" s="199"/>
      <c r="N10" s="217"/>
      <c r="O10" s="217"/>
      <c r="P10" s="217"/>
      <c r="Q10" s="217"/>
      <c r="R10" s="217"/>
    </row>
    <row r="11" customFormat="false" ht="17" hidden="false" customHeight="true" outlineLevel="0" collapsed="false">
      <c r="A11" s="218" t="str">
        <f aca="true">INDIRECT("Poule" &amp; $C$5 &amp; ".$B12")</f>
        <v/>
      </c>
      <c r="B11" s="218"/>
      <c r="C11" s="218"/>
      <c r="D11" s="217"/>
      <c r="E11" s="217"/>
      <c r="F11" s="217"/>
      <c r="G11" s="217"/>
      <c r="H11" s="217"/>
      <c r="I11" s="242"/>
      <c r="J11" s="243"/>
      <c r="K11" s="218" t="str">
        <f aca="true">INDIRECT("Poule"&amp;$M5&amp;".$B13")</f>
        <v/>
      </c>
      <c r="L11" s="218"/>
      <c r="M11" s="218"/>
      <c r="N11" s="217"/>
      <c r="O11" s="217"/>
      <c r="P11" s="217"/>
      <c r="Q11" s="217"/>
      <c r="R11" s="217"/>
    </row>
    <row r="12" customFormat="false" ht="17" hidden="false" customHeight="true" outlineLevel="0" collapsed="false">
      <c r="A12" s="198"/>
      <c r="B12" s="199"/>
      <c r="C12" s="219" t="str">
        <f aca="true">INDIRECT("Poule" &amp; $C$5 &amp; ".$G12")</f>
        <v/>
      </c>
      <c r="D12" s="220"/>
      <c r="E12" s="220"/>
      <c r="F12" s="220"/>
      <c r="G12" s="220"/>
      <c r="H12" s="220"/>
      <c r="I12" s="242"/>
      <c r="J12" s="243"/>
      <c r="K12" s="198"/>
      <c r="L12" s="199"/>
      <c r="M12" s="219" t="str">
        <f aca="true">INDIRECT("Poule" &amp; $M5 &amp; ".$G13")</f>
        <v/>
      </c>
      <c r="N12" s="220"/>
      <c r="O12" s="220"/>
      <c r="P12" s="220"/>
      <c r="Q12" s="220"/>
      <c r="R12" s="220"/>
    </row>
    <row r="13" customFormat="false" ht="17" hidden="false" customHeight="true" outlineLevel="0" collapsed="false">
      <c r="A13" s="221" t="str">
        <f aca="true">INDIRECT("Poule" &amp; $C$5 &amp; ".$C12")</f>
        <v/>
      </c>
      <c r="B13" s="199"/>
      <c r="C13" s="199"/>
      <c r="D13" s="222"/>
      <c r="E13" s="222"/>
      <c r="F13" s="222"/>
      <c r="G13" s="222"/>
      <c r="H13" s="222"/>
      <c r="I13" s="242"/>
      <c r="J13" s="243"/>
      <c r="K13" s="221" t="str">
        <f aca="true">INDIRECT("Poule" &amp; $M5 &amp; ".$C13")</f>
        <v/>
      </c>
      <c r="L13" s="199"/>
      <c r="M13" s="199"/>
      <c r="N13" s="222"/>
      <c r="O13" s="222"/>
      <c r="P13" s="222"/>
      <c r="Q13" s="222"/>
      <c r="R13" s="222"/>
    </row>
    <row r="14" customFormat="false" ht="17" hidden="false" customHeight="true" outlineLevel="0" collapsed="false">
      <c r="A14" s="198"/>
      <c r="B14" s="223" t="s">
        <v>210</v>
      </c>
      <c r="C14" s="199"/>
      <c r="D14" s="224"/>
      <c r="E14" s="224"/>
      <c r="F14" s="224"/>
      <c r="G14" s="224"/>
      <c r="H14" s="224"/>
      <c r="I14" s="242"/>
      <c r="J14" s="243"/>
      <c r="K14" s="198"/>
      <c r="L14" s="223" t="s">
        <v>210</v>
      </c>
      <c r="M14" s="199"/>
      <c r="N14" s="224"/>
      <c r="O14" s="224"/>
      <c r="P14" s="224"/>
      <c r="Q14" s="224"/>
      <c r="R14" s="224"/>
    </row>
    <row r="15" customFormat="false" ht="17" hidden="false" customHeight="true" outlineLevel="0" collapsed="false">
      <c r="A15" s="216" t="n">
        <v>3</v>
      </c>
      <c r="B15" s="199"/>
      <c r="C15" s="199"/>
      <c r="D15" s="225"/>
      <c r="E15" s="225"/>
      <c r="F15" s="225"/>
      <c r="G15" s="225"/>
      <c r="H15" s="225"/>
      <c r="I15" s="242"/>
      <c r="J15" s="243"/>
      <c r="K15" s="216" t="n">
        <v>3</v>
      </c>
      <c r="L15" s="199"/>
      <c r="M15" s="199"/>
      <c r="N15" s="225"/>
      <c r="O15" s="225"/>
      <c r="P15" s="225"/>
      <c r="Q15" s="225"/>
      <c r="R15" s="225"/>
    </row>
    <row r="16" customFormat="false" ht="17" hidden="false" customHeight="true" outlineLevel="0" collapsed="false">
      <c r="A16" s="218" t="str">
        <f aca="true">INDIRECT("Poule" &amp; $C$5 &amp; ".$B14")</f>
        <v/>
      </c>
      <c r="B16" s="218"/>
      <c r="C16" s="218"/>
      <c r="D16" s="217"/>
      <c r="E16" s="217"/>
      <c r="F16" s="217"/>
      <c r="G16" s="217"/>
      <c r="H16" s="217"/>
      <c r="I16" s="242"/>
      <c r="J16" s="243"/>
      <c r="K16" s="218" t="str">
        <f aca="true">INDIRECT("Poule" &amp; $M5 &amp; ".$B14")</f>
        <v/>
      </c>
      <c r="L16" s="218"/>
      <c r="M16" s="218"/>
      <c r="N16" s="217"/>
      <c r="O16" s="217"/>
      <c r="P16" s="217"/>
      <c r="Q16" s="217"/>
      <c r="R16" s="217"/>
    </row>
    <row r="17" customFormat="false" ht="17" hidden="false" customHeight="true" outlineLevel="0" collapsed="false">
      <c r="A17" s="198"/>
      <c r="B17" s="199"/>
      <c r="C17" s="219" t="str">
        <f aca="true">INDIRECT("Poule" &amp; $C$5 &amp; ".$G14")</f>
        <v/>
      </c>
      <c r="D17" s="220"/>
      <c r="E17" s="220"/>
      <c r="F17" s="220"/>
      <c r="G17" s="220"/>
      <c r="H17" s="220"/>
      <c r="I17" s="242"/>
      <c r="J17" s="243"/>
      <c r="K17" s="198"/>
      <c r="L17" s="199"/>
      <c r="M17" s="219" t="str">
        <f aca="true">INDIRECT("Poule" &amp; $M5 &amp; ".$G14")</f>
        <v/>
      </c>
      <c r="N17" s="220"/>
      <c r="O17" s="220"/>
      <c r="P17" s="220"/>
      <c r="Q17" s="220"/>
      <c r="R17" s="220"/>
    </row>
    <row r="18" customFormat="false" ht="17" hidden="false" customHeight="true" outlineLevel="0" collapsed="false">
      <c r="A18" s="221" t="str">
        <f aca="true">INDIRECT("Poule" &amp; $C$5 &amp; ".$C14")</f>
        <v/>
      </c>
      <c r="B18" s="199"/>
      <c r="C18" s="199"/>
      <c r="D18" s="222"/>
      <c r="E18" s="222"/>
      <c r="F18" s="222"/>
      <c r="G18" s="222"/>
      <c r="H18" s="222"/>
      <c r="I18" s="242"/>
      <c r="J18" s="243"/>
      <c r="K18" s="221" t="str">
        <f aca="true">INDIRECT("Poule" &amp; $M5 &amp; ".$C14")</f>
        <v/>
      </c>
      <c r="L18" s="199"/>
      <c r="M18" s="199"/>
      <c r="N18" s="222"/>
      <c r="O18" s="222"/>
      <c r="P18" s="222"/>
      <c r="Q18" s="222"/>
      <c r="R18" s="222"/>
    </row>
    <row r="19" customFormat="false" ht="17" hidden="false" customHeight="true" outlineLevel="0" collapsed="false">
      <c r="A19" s="198"/>
      <c r="B19" s="199"/>
      <c r="C19" s="199"/>
      <c r="D19" s="224"/>
      <c r="E19" s="224"/>
      <c r="F19" s="224"/>
      <c r="G19" s="224"/>
      <c r="H19" s="224"/>
      <c r="I19" s="242"/>
      <c r="J19" s="243"/>
      <c r="K19" s="198"/>
      <c r="L19" s="199"/>
      <c r="M19" s="199"/>
      <c r="N19" s="224"/>
      <c r="O19" s="224"/>
      <c r="P19" s="224"/>
      <c r="Q19" s="224"/>
      <c r="R19" s="224"/>
    </row>
    <row r="20" customFormat="false" ht="17" hidden="false" customHeight="true" outlineLevel="0" collapsed="false">
      <c r="A20" s="198"/>
      <c r="B20" s="199"/>
      <c r="C20" s="199"/>
      <c r="D20" s="199"/>
      <c r="E20" s="199"/>
      <c r="F20" s="199"/>
      <c r="G20" s="199"/>
      <c r="H20" s="202"/>
      <c r="I20" s="242"/>
      <c r="J20" s="243"/>
      <c r="K20" s="198"/>
      <c r="L20" s="199"/>
      <c r="M20" s="199"/>
      <c r="N20" s="199"/>
      <c r="O20" s="199"/>
      <c r="P20" s="199"/>
      <c r="Q20" s="199"/>
      <c r="R20" s="202"/>
    </row>
    <row r="21" customFormat="false" ht="17" hidden="false" customHeight="true" outlineLevel="0" collapsed="false">
      <c r="A21" s="226" t="s">
        <v>211</v>
      </c>
      <c r="B21" s="226"/>
      <c r="C21" s="226"/>
      <c r="D21" s="227" t="s">
        <v>212</v>
      </c>
      <c r="E21" s="227" t="s">
        <v>213</v>
      </c>
      <c r="F21" s="227" t="s">
        <v>214</v>
      </c>
      <c r="G21" s="199"/>
      <c r="H21" s="202"/>
      <c r="I21" s="242"/>
      <c r="J21" s="243"/>
      <c r="K21" s="226" t="s">
        <v>211</v>
      </c>
      <c r="L21" s="226"/>
      <c r="M21" s="226"/>
      <c r="N21" s="227" t="s">
        <v>212</v>
      </c>
      <c r="O21" s="227" t="s">
        <v>213</v>
      </c>
      <c r="P21" s="227" t="s">
        <v>214</v>
      </c>
      <c r="Q21" s="199"/>
      <c r="R21" s="202"/>
    </row>
    <row r="22" customFormat="false" ht="17" hidden="false" customHeight="true" outlineLevel="0" collapsed="false">
      <c r="A22" s="244" t="str">
        <f aca="false">A11</f>
        <v/>
      </c>
      <c r="B22" s="244"/>
      <c r="C22" s="244"/>
      <c r="D22" s="225"/>
      <c r="E22" s="225"/>
      <c r="F22" s="225"/>
      <c r="G22" s="199"/>
      <c r="H22" s="202"/>
      <c r="I22" s="242"/>
      <c r="J22" s="243"/>
      <c r="K22" s="244" t="str">
        <f aca="false">K11</f>
        <v/>
      </c>
      <c r="L22" s="244"/>
      <c r="M22" s="244"/>
      <c r="N22" s="225"/>
      <c r="O22" s="225"/>
      <c r="P22" s="225"/>
      <c r="Q22" s="199"/>
      <c r="R22" s="202"/>
    </row>
    <row r="23" customFormat="false" ht="17" hidden="false" customHeight="true" outlineLevel="0" collapsed="false">
      <c r="A23" s="244"/>
      <c r="B23" s="244"/>
      <c r="C23" s="244"/>
      <c r="D23" s="220"/>
      <c r="E23" s="220"/>
      <c r="F23" s="220"/>
      <c r="G23" s="199"/>
      <c r="H23" s="202"/>
      <c r="I23" s="242"/>
      <c r="J23" s="243"/>
      <c r="K23" s="244"/>
      <c r="L23" s="244"/>
      <c r="M23" s="244"/>
      <c r="N23" s="220"/>
      <c r="O23" s="220"/>
      <c r="P23" s="220"/>
      <c r="Q23" s="199"/>
      <c r="R23" s="202"/>
    </row>
    <row r="24" customFormat="false" ht="17" hidden="false" customHeight="true" outlineLevel="0" collapsed="false">
      <c r="A24" s="245" t="str">
        <f aca="false">A16</f>
        <v/>
      </c>
      <c r="B24" s="245"/>
      <c r="C24" s="245"/>
      <c r="D24" s="225"/>
      <c r="E24" s="225"/>
      <c r="F24" s="225"/>
      <c r="G24" s="199"/>
      <c r="H24" s="202"/>
      <c r="I24" s="242"/>
      <c r="J24" s="243"/>
      <c r="K24" s="245" t="str">
        <f aca="false">K16</f>
        <v/>
      </c>
      <c r="L24" s="245"/>
      <c r="M24" s="245"/>
      <c r="N24" s="225"/>
      <c r="O24" s="225"/>
      <c r="P24" s="225"/>
      <c r="Q24" s="199"/>
      <c r="R24" s="202"/>
    </row>
    <row r="25" customFormat="false" ht="17" hidden="false" customHeight="true" outlineLevel="0" collapsed="false">
      <c r="A25" s="245"/>
      <c r="B25" s="245"/>
      <c r="C25" s="245"/>
      <c r="D25" s="220"/>
      <c r="E25" s="220"/>
      <c r="F25" s="220"/>
      <c r="G25" s="199"/>
      <c r="H25" s="202"/>
      <c r="I25" s="242"/>
      <c r="J25" s="243"/>
      <c r="K25" s="245"/>
      <c r="L25" s="245"/>
      <c r="M25" s="245"/>
      <c r="N25" s="220"/>
      <c r="O25" s="220"/>
      <c r="P25" s="220"/>
      <c r="Q25" s="199"/>
      <c r="R25" s="202"/>
    </row>
    <row r="26" customFormat="false" ht="17" hidden="false" customHeight="true" outlineLevel="0" collapsed="false">
      <c r="A26" s="234" t="s">
        <v>215</v>
      </c>
      <c r="B26" s="199"/>
      <c r="C26" s="199"/>
      <c r="D26" s="199"/>
      <c r="E26" s="199"/>
      <c r="F26" s="199"/>
      <c r="G26" s="199"/>
      <c r="H26" s="202"/>
      <c r="I26" s="242"/>
      <c r="J26" s="243"/>
      <c r="K26" s="234" t="s">
        <v>215</v>
      </c>
      <c r="L26" s="199"/>
      <c r="M26" s="199"/>
      <c r="N26" s="199"/>
      <c r="O26" s="199"/>
      <c r="P26" s="199"/>
      <c r="Q26" s="199"/>
      <c r="R26" s="202"/>
    </row>
    <row r="27" customFormat="false" ht="17" hidden="false" customHeight="true" outlineLevel="0" collapsed="false">
      <c r="A27" s="198"/>
      <c r="B27" s="199"/>
      <c r="C27" s="199"/>
      <c r="D27" s="199"/>
      <c r="E27" s="199"/>
      <c r="F27" s="199"/>
      <c r="G27" s="199"/>
      <c r="H27" s="202"/>
      <c r="I27" s="242"/>
      <c r="J27" s="243"/>
      <c r="K27" s="198"/>
      <c r="L27" s="199"/>
      <c r="M27" s="199"/>
      <c r="N27" s="199"/>
      <c r="O27" s="199"/>
      <c r="P27" s="199"/>
      <c r="Q27" s="199"/>
      <c r="R27" s="202"/>
    </row>
    <row r="28" customFormat="false" ht="17" hidden="false" customHeight="true" outlineLevel="0" collapsed="false">
      <c r="A28" s="235" t="s">
        <v>216</v>
      </c>
      <c r="B28" s="232"/>
      <c r="C28" s="232"/>
      <c r="D28" s="232"/>
      <c r="E28" s="232"/>
      <c r="F28" s="232"/>
      <c r="G28" s="232"/>
      <c r="H28" s="233"/>
      <c r="I28" s="242"/>
      <c r="J28" s="243"/>
      <c r="K28" s="235" t="s">
        <v>216</v>
      </c>
      <c r="L28" s="232"/>
      <c r="M28" s="232"/>
      <c r="N28" s="232"/>
      <c r="O28" s="232"/>
      <c r="P28" s="232"/>
      <c r="Q28" s="232"/>
      <c r="R28" s="233"/>
    </row>
    <row r="29" customFormat="false" ht="14.15" hidden="false" customHeight="true" outlineLevel="0" collapsed="false">
      <c r="A29" s="246"/>
      <c r="B29" s="246"/>
      <c r="C29" s="246"/>
      <c r="D29" s="246"/>
      <c r="E29" s="246"/>
      <c r="F29" s="246"/>
      <c r="G29" s="246"/>
      <c r="H29" s="246"/>
      <c r="I29" s="247"/>
      <c r="J29" s="248"/>
      <c r="K29" s="246"/>
      <c r="L29" s="246"/>
      <c r="M29" s="246"/>
      <c r="N29" s="246"/>
      <c r="O29" s="246"/>
      <c r="P29" s="246"/>
      <c r="Q29" s="246"/>
      <c r="R29" s="246"/>
    </row>
    <row r="30" customFormat="false" ht="14.15" hidden="false" customHeight="true" outlineLevel="0" collapsed="false">
      <c r="A30" s="249"/>
      <c r="B30" s="249"/>
      <c r="C30" s="249"/>
      <c r="D30" s="249"/>
      <c r="E30" s="249"/>
      <c r="F30" s="249"/>
      <c r="G30" s="249"/>
      <c r="H30" s="249"/>
      <c r="I30" s="250"/>
      <c r="J30" s="251"/>
      <c r="K30" s="249"/>
      <c r="L30" s="249"/>
      <c r="M30" s="249"/>
      <c r="N30" s="249"/>
      <c r="O30" s="249"/>
      <c r="P30" s="249"/>
      <c r="Q30" s="249"/>
      <c r="R30" s="249"/>
    </row>
    <row r="31" customFormat="false" ht="28.35" hidden="false" customHeight="true" outlineLevel="0" collapsed="false">
      <c r="A31" s="195" t="str">
        <f aca="false">Engagés!$A$4</f>
        <v>TYPE DE COMPETITION</v>
      </c>
      <c r="B31" s="195"/>
      <c r="C31" s="195"/>
      <c r="D31" s="195"/>
      <c r="E31" s="195"/>
      <c r="F31" s="195"/>
      <c r="G31" s="195"/>
      <c r="H31" s="195"/>
      <c r="I31" s="242"/>
      <c r="J31" s="243"/>
      <c r="K31" s="195" t="str">
        <f aca="false">Engagés!$A$4</f>
        <v>TYPE DE COMPETITION</v>
      </c>
      <c r="L31" s="195"/>
      <c r="M31" s="195"/>
      <c r="N31" s="195"/>
      <c r="O31" s="195"/>
      <c r="P31" s="195"/>
      <c r="Q31" s="195"/>
      <c r="R31" s="195"/>
      <c r="U31" s="252"/>
    </row>
    <row r="32" customFormat="false" ht="17" hidden="false" customHeight="true" outlineLevel="0" collapsed="false">
      <c r="A32" s="198"/>
      <c r="B32" s="199"/>
      <c r="C32" s="199"/>
      <c r="D32" s="200" t="s">
        <v>205</v>
      </c>
      <c r="E32" s="201"/>
      <c r="F32" s="199"/>
      <c r="G32" s="199"/>
      <c r="H32" s="202"/>
      <c r="I32" s="242"/>
      <c r="J32" s="243"/>
      <c r="K32" s="198"/>
      <c r="L32" s="199"/>
      <c r="M32" s="199"/>
      <c r="N32" s="200" t="s">
        <v>205</v>
      </c>
      <c r="O32" s="201"/>
      <c r="P32" s="199"/>
      <c r="Q32" s="199"/>
      <c r="R32" s="202"/>
    </row>
    <row r="33" customFormat="false" ht="28.35" hidden="false" customHeight="true" outlineLevel="0" collapsed="false">
      <c r="A33" s="203"/>
      <c r="B33" s="253" t="n">
        <f aca="false">Engagés!$A$6</f>
        <v>0</v>
      </c>
      <c r="C33" s="253"/>
      <c r="D33" s="253"/>
      <c r="E33" s="253"/>
      <c r="F33" s="253"/>
      <c r="G33" s="253"/>
      <c r="H33" s="202"/>
      <c r="I33" s="242"/>
      <c r="J33" s="243"/>
      <c r="K33" s="203"/>
      <c r="L33" s="204" t="n">
        <f aca="false">Engagés!$A$6</f>
        <v>0</v>
      </c>
      <c r="M33" s="204"/>
      <c r="N33" s="204"/>
      <c r="O33" s="204"/>
      <c r="P33" s="204"/>
      <c r="Q33" s="204"/>
      <c r="R33" s="202"/>
    </row>
    <row r="34" customFormat="false" ht="17" hidden="false" customHeight="true" outlineLevel="0" collapsed="false">
      <c r="A34" s="205"/>
      <c r="B34" s="206"/>
      <c r="C34" s="206"/>
      <c r="D34" s="206"/>
      <c r="E34" s="199"/>
      <c r="F34" s="199"/>
      <c r="G34" s="199"/>
      <c r="H34" s="202"/>
      <c r="I34" s="242"/>
      <c r="J34" s="243"/>
      <c r="K34" s="205"/>
      <c r="L34" s="206"/>
      <c r="M34" s="206"/>
      <c r="N34" s="206"/>
      <c r="O34" s="199"/>
      <c r="P34" s="199"/>
      <c r="Q34" s="199"/>
      <c r="R34" s="202"/>
    </row>
    <row r="35" customFormat="false" ht="17" hidden="false" customHeight="true" outlineLevel="0" collapsed="false">
      <c r="A35" s="198"/>
      <c r="B35" s="199" t="s">
        <v>45</v>
      </c>
      <c r="C35" s="207" t="s">
        <v>51</v>
      </c>
      <c r="E35" s="199" t="s">
        <v>64</v>
      </c>
      <c r="F35" s="199"/>
      <c r="G35" s="199"/>
      <c r="H35" s="202"/>
      <c r="I35" s="242"/>
      <c r="J35" s="243"/>
      <c r="K35" s="198"/>
      <c r="L35" s="199" t="s">
        <v>45</v>
      </c>
      <c r="M35" s="207"/>
      <c r="O35" s="199" t="s">
        <v>64</v>
      </c>
      <c r="P35" s="199"/>
      <c r="Q35" s="199"/>
      <c r="R35" s="202"/>
    </row>
    <row r="36" customFormat="false" ht="17" hidden="false" customHeight="true" outlineLevel="0" collapsed="false">
      <c r="A36" s="208" t="s">
        <v>207</v>
      </c>
      <c r="B36" s="209"/>
      <c r="C36" s="209"/>
      <c r="D36" s="209"/>
      <c r="E36" s="209"/>
      <c r="F36" s="209"/>
      <c r="G36" s="209"/>
      <c r="H36" s="210"/>
      <c r="I36" s="242"/>
      <c r="J36" s="243"/>
      <c r="K36" s="208" t="s">
        <v>207</v>
      </c>
      <c r="L36" s="209"/>
      <c r="M36" s="209"/>
      <c r="N36" s="209"/>
      <c r="O36" s="209"/>
      <c r="P36" s="209"/>
      <c r="Q36" s="209"/>
      <c r="R36" s="210"/>
    </row>
    <row r="37" customFormat="false" ht="17" hidden="false" customHeight="true" outlineLevel="0" collapsed="false">
      <c r="A37" s="198"/>
      <c r="B37" s="199"/>
      <c r="C37" s="199"/>
      <c r="D37" s="211" t="s">
        <v>70</v>
      </c>
      <c r="E37" s="211"/>
      <c r="F37" s="211"/>
      <c r="G37" s="211"/>
      <c r="H37" s="211"/>
      <c r="I37" s="242"/>
      <c r="J37" s="243"/>
      <c r="K37" s="198"/>
      <c r="L37" s="199"/>
      <c r="M37" s="199"/>
      <c r="N37" s="211" t="s">
        <v>70</v>
      </c>
      <c r="O37" s="211"/>
      <c r="P37" s="211"/>
      <c r="Q37" s="211"/>
      <c r="R37" s="211"/>
    </row>
    <row r="38" customFormat="false" ht="17" hidden="false" customHeight="true" outlineLevel="0" collapsed="false">
      <c r="A38" s="212" t="s">
        <v>208</v>
      </c>
      <c r="B38" s="212"/>
      <c r="C38" s="212"/>
      <c r="D38" s="213" t="n">
        <v>1</v>
      </c>
      <c r="E38" s="213" t="n">
        <v>2</v>
      </c>
      <c r="F38" s="213" t="n">
        <v>3</v>
      </c>
      <c r="G38" s="213" t="n">
        <v>4</v>
      </c>
      <c r="H38" s="213" t="n">
        <v>5</v>
      </c>
      <c r="I38" s="242"/>
      <c r="J38" s="243"/>
      <c r="K38" s="212" t="s">
        <v>208</v>
      </c>
      <c r="L38" s="212"/>
      <c r="M38" s="212"/>
      <c r="N38" s="213" t="n">
        <v>1</v>
      </c>
      <c r="O38" s="213" t="n">
        <v>2</v>
      </c>
      <c r="P38" s="213" t="n">
        <v>3</v>
      </c>
      <c r="Q38" s="213" t="n">
        <v>4</v>
      </c>
      <c r="R38" s="213" t="n">
        <v>5</v>
      </c>
    </row>
    <row r="39" customFormat="false" ht="17" hidden="false" customHeight="true" outlineLevel="0" collapsed="false">
      <c r="A39" s="212"/>
      <c r="B39" s="214"/>
      <c r="C39" s="214"/>
      <c r="D39" s="215" t="s">
        <v>209</v>
      </c>
      <c r="E39" s="215"/>
      <c r="F39" s="215"/>
      <c r="G39" s="215"/>
      <c r="H39" s="215"/>
      <c r="I39" s="242"/>
      <c r="J39" s="243"/>
      <c r="K39" s="212"/>
      <c r="L39" s="214"/>
      <c r="M39" s="214"/>
      <c r="N39" s="215" t="s">
        <v>209</v>
      </c>
      <c r="O39" s="215"/>
      <c r="P39" s="215"/>
      <c r="Q39" s="215"/>
      <c r="R39" s="215"/>
    </row>
    <row r="40" customFormat="false" ht="17" hidden="false" customHeight="true" outlineLevel="0" collapsed="false">
      <c r="A40" s="216" t="n">
        <v>1</v>
      </c>
      <c r="B40" s="199"/>
      <c r="C40" s="199"/>
      <c r="D40" s="217"/>
      <c r="E40" s="217"/>
      <c r="F40" s="217"/>
      <c r="G40" s="217"/>
      <c r="H40" s="217"/>
      <c r="I40" s="242"/>
      <c r="J40" s="243"/>
      <c r="K40" s="216"/>
      <c r="L40" s="199"/>
      <c r="M40" s="199"/>
      <c r="N40" s="217"/>
      <c r="O40" s="217"/>
      <c r="P40" s="217"/>
      <c r="Q40" s="217"/>
      <c r="R40" s="217"/>
    </row>
    <row r="41" customFormat="false" ht="17" hidden="false" customHeight="true" outlineLevel="0" collapsed="false">
      <c r="A41" s="218" t="str">
        <f aca="true">INDIRECT("Poule" &amp; $C35 &amp; ".$B12")</f>
        <v/>
      </c>
      <c r="B41" s="218"/>
      <c r="C41" s="218"/>
      <c r="D41" s="217"/>
      <c r="E41" s="217"/>
      <c r="F41" s="217"/>
      <c r="G41" s="217"/>
      <c r="H41" s="217"/>
      <c r="I41" s="242"/>
      <c r="J41" s="243"/>
      <c r="K41" s="218"/>
      <c r="L41" s="218"/>
      <c r="M41" s="218"/>
      <c r="N41" s="217"/>
      <c r="O41" s="217"/>
      <c r="P41" s="217"/>
      <c r="Q41" s="217"/>
      <c r="R41" s="217"/>
    </row>
    <row r="42" customFormat="false" ht="17" hidden="false" customHeight="true" outlineLevel="0" collapsed="false">
      <c r="A42" s="198"/>
      <c r="B42" s="199"/>
      <c r="C42" s="219" t="str">
        <f aca="true">INDIRECT("Poule" &amp; $C35 &amp; ".$G12")</f>
        <v/>
      </c>
      <c r="D42" s="220"/>
      <c r="E42" s="220"/>
      <c r="F42" s="220"/>
      <c r="G42" s="220"/>
      <c r="H42" s="220"/>
      <c r="I42" s="242"/>
      <c r="J42" s="243"/>
      <c r="K42" s="198"/>
      <c r="L42" s="199"/>
      <c r="M42" s="219"/>
      <c r="N42" s="220"/>
      <c r="O42" s="220"/>
      <c r="P42" s="220"/>
      <c r="Q42" s="220"/>
      <c r="R42" s="220"/>
    </row>
    <row r="43" customFormat="false" ht="17" hidden="false" customHeight="true" outlineLevel="0" collapsed="false">
      <c r="A43" s="221" t="str">
        <f aca="true">INDIRECT("Poule" &amp; $C35 &amp; ".$C12")</f>
        <v/>
      </c>
      <c r="B43" s="199"/>
      <c r="C43" s="199"/>
      <c r="D43" s="222"/>
      <c r="E43" s="222"/>
      <c r="F43" s="222"/>
      <c r="G43" s="222"/>
      <c r="H43" s="222"/>
      <c r="I43" s="242"/>
      <c r="J43" s="243"/>
      <c r="K43" s="221"/>
      <c r="L43" s="199"/>
      <c r="M43" s="199"/>
      <c r="N43" s="222"/>
      <c r="O43" s="222"/>
      <c r="P43" s="222"/>
      <c r="Q43" s="222"/>
      <c r="R43" s="222"/>
    </row>
    <row r="44" customFormat="false" ht="17" hidden="false" customHeight="true" outlineLevel="0" collapsed="false">
      <c r="A44" s="198"/>
      <c r="B44" s="223" t="s">
        <v>210</v>
      </c>
      <c r="C44" s="199"/>
      <c r="D44" s="224"/>
      <c r="E44" s="224"/>
      <c r="F44" s="224"/>
      <c r="G44" s="224"/>
      <c r="H44" s="224"/>
      <c r="I44" s="242"/>
      <c r="J44" s="243"/>
      <c r="K44" s="198"/>
      <c r="L44" s="223" t="s">
        <v>210</v>
      </c>
      <c r="M44" s="199"/>
      <c r="N44" s="224"/>
      <c r="O44" s="224"/>
      <c r="P44" s="224"/>
      <c r="Q44" s="224"/>
      <c r="R44" s="224"/>
    </row>
    <row r="45" customFormat="false" ht="17" hidden="false" customHeight="true" outlineLevel="0" collapsed="false">
      <c r="A45" s="216" t="n">
        <v>2</v>
      </c>
      <c r="B45" s="199"/>
      <c r="C45" s="199"/>
      <c r="D45" s="225"/>
      <c r="E45" s="225"/>
      <c r="F45" s="225"/>
      <c r="G45" s="225"/>
      <c r="H45" s="225"/>
      <c r="I45" s="242"/>
      <c r="J45" s="243"/>
      <c r="K45" s="216"/>
      <c r="L45" s="199"/>
      <c r="M45" s="199"/>
      <c r="N45" s="225"/>
      <c r="O45" s="225"/>
      <c r="P45" s="225"/>
      <c r="Q45" s="225"/>
      <c r="R45" s="225"/>
    </row>
    <row r="46" customFormat="false" ht="17" hidden="false" customHeight="true" outlineLevel="0" collapsed="false">
      <c r="A46" s="218" t="str">
        <f aca="true">INDIRECT("Poule"&amp;$C35&amp;".$B13")</f>
        <v/>
      </c>
      <c r="B46" s="218"/>
      <c r="C46" s="218"/>
      <c r="D46" s="217"/>
      <c r="E46" s="217"/>
      <c r="F46" s="217"/>
      <c r="G46" s="217"/>
      <c r="H46" s="217"/>
      <c r="I46" s="242"/>
      <c r="J46" s="243"/>
      <c r="K46" s="218"/>
      <c r="L46" s="218"/>
      <c r="M46" s="218"/>
      <c r="N46" s="217"/>
      <c r="O46" s="217"/>
      <c r="P46" s="217"/>
      <c r="Q46" s="217"/>
      <c r="R46" s="217"/>
    </row>
    <row r="47" customFormat="false" ht="17" hidden="false" customHeight="true" outlineLevel="0" collapsed="false">
      <c r="A47" s="198"/>
      <c r="B47" s="199"/>
      <c r="C47" s="219" t="str">
        <f aca="true">INDIRECT("Poule" &amp; $C35 &amp; ".$G13")</f>
        <v/>
      </c>
      <c r="D47" s="220"/>
      <c r="E47" s="220"/>
      <c r="F47" s="220"/>
      <c r="G47" s="220"/>
      <c r="H47" s="220"/>
      <c r="I47" s="242"/>
      <c r="J47" s="243"/>
      <c r="K47" s="198"/>
      <c r="L47" s="199"/>
      <c r="M47" s="219"/>
      <c r="N47" s="220"/>
      <c r="O47" s="220"/>
      <c r="P47" s="220"/>
      <c r="Q47" s="220"/>
      <c r="R47" s="220"/>
    </row>
    <row r="48" customFormat="false" ht="17" hidden="false" customHeight="true" outlineLevel="0" collapsed="false">
      <c r="A48" s="221" t="str">
        <f aca="true">INDIRECT("Poule" &amp; $C35 &amp; ".$C13")</f>
        <v/>
      </c>
      <c r="B48" s="199"/>
      <c r="C48" s="199"/>
      <c r="D48" s="222"/>
      <c r="E48" s="222"/>
      <c r="F48" s="222"/>
      <c r="G48" s="222"/>
      <c r="H48" s="222"/>
      <c r="I48" s="242"/>
      <c r="J48" s="243"/>
      <c r="K48" s="221"/>
      <c r="L48" s="199"/>
      <c r="M48" s="199"/>
      <c r="N48" s="222"/>
      <c r="O48" s="222"/>
      <c r="P48" s="222"/>
      <c r="Q48" s="222"/>
      <c r="R48" s="222"/>
    </row>
    <row r="49" customFormat="false" ht="17" hidden="false" customHeight="true" outlineLevel="0" collapsed="false">
      <c r="A49" s="198"/>
      <c r="B49" s="199"/>
      <c r="C49" s="199"/>
      <c r="D49" s="224"/>
      <c r="E49" s="224"/>
      <c r="F49" s="224"/>
      <c r="G49" s="224"/>
      <c r="H49" s="224"/>
      <c r="I49" s="242"/>
      <c r="J49" s="243"/>
      <c r="K49" s="198"/>
      <c r="L49" s="199"/>
      <c r="M49" s="199"/>
      <c r="N49" s="224"/>
      <c r="O49" s="224"/>
      <c r="P49" s="224"/>
      <c r="Q49" s="224"/>
      <c r="R49" s="224"/>
    </row>
    <row r="50" customFormat="false" ht="17" hidden="false" customHeight="true" outlineLevel="0" collapsed="false">
      <c r="A50" s="198"/>
      <c r="B50" s="199"/>
      <c r="C50" s="199"/>
      <c r="D50" s="199"/>
      <c r="E50" s="199"/>
      <c r="F50" s="199"/>
      <c r="G50" s="199"/>
      <c r="H50" s="202"/>
      <c r="I50" s="242"/>
      <c r="J50" s="243"/>
      <c r="K50" s="198"/>
      <c r="L50" s="199"/>
      <c r="M50" s="199"/>
      <c r="N50" s="199"/>
      <c r="O50" s="199"/>
      <c r="P50" s="199"/>
      <c r="Q50" s="199"/>
      <c r="R50" s="202"/>
    </row>
    <row r="51" customFormat="false" ht="17" hidden="false" customHeight="true" outlineLevel="0" collapsed="false">
      <c r="A51" s="226" t="s">
        <v>211</v>
      </c>
      <c r="B51" s="226"/>
      <c r="C51" s="226"/>
      <c r="D51" s="227" t="s">
        <v>212</v>
      </c>
      <c r="E51" s="227" t="s">
        <v>213</v>
      </c>
      <c r="F51" s="227" t="s">
        <v>214</v>
      </c>
      <c r="G51" s="199"/>
      <c r="H51" s="202"/>
      <c r="I51" s="242"/>
      <c r="J51" s="243"/>
      <c r="K51" s="226" t="s">
        <v>211</v>
      </c>
      <c r="L51" s="226"/>
      <c r="M51" s="226"/>
      <c r="N51" s="227" t="s">
        <v>212</v>
      </c>
      <c r="O51" s="227" t="s">
        <v>213</v>
      </c>
      <c r="P51" s="227" t="s">
        <v>214</v>
      </c>
      <c r="Q51" s="199"/>
      <c r="R51" s="202"/>
    </row>
    <row r="52" customFormat="false" ht="17" hidden="false" customHeight="true" outlineLevel="0" collapsed="false">
      <c r="A52" s="244" t="str">
        <f aca="false">A41</f>
        <v/>
      </c>
      <c r="B52" s="244"/>
      <c r="C52" s="244"/>
      <c r="D52" s="225"/>
      <c r="E52" s="225"/>
      <c r="F52" s="225"/>
      <c r="G52" s="199"/>
      <c r="H52" s="202"/>
      <c r="I52" s="242"/>
      <c r="J52" s="243"/>
      <c r="K52" s="228"/>
      <c r="L52" s="229"/>
      <c r="M52" s="230"/>
      <c r="N52" s="225"/>
      <c r="O52" s="225"/>
      <c r="P52" s="225"/>
      <c r="Q52" s="199"/>
      <c r="R52" s="202"/>
    </row>
    <row r="53" customFormat="false" ht="17" hidden="false" customHeight="true" outlineLevel="0" collapsed="false">
      <c r="A53" s="244"/>
      <c r="B53" s="244"/>
      <c r="C53" s="244"/>
      <c r="D53" s="220"/>
      <c r="E53" s="220"/>
      <c r="F53" s="220"/>
      <c r="G53" s="199"/>
      <c r="H53" s="202"/>
      <c r="I53" s="242"/>
      <c r="J53" s="243"/>
      <c r="K53" s="231"/>
      <c r="L53" s="232"/>
      <c r="M53" s="233"/>
      <c r="N53" s="220"/>
      <c r="O53" s="220"/>
      <c r="P53" s="220"/>
      <c r="Q53" s="199"/>
      <c r="R53" s="202"/>
    </row>
    <row r="54" customFormat="false" ht="17" hidden="false" customHeight="true" outlineLevel="0" collapsed="false">
      <c r="A54" s="245" t="str">
        <f aca="false">A46</f>
        <v/>
      </c>
      <c r="B54" s="245"/>
      <c r="C54" s="245"/>
      <c r="D54" s="225"/>
      <c r="E54" s="225"/>
      <c r="F54" s="225"/>
      <c r="G54" s="199"/>
      <c r="H54" s="202"/>
      <c r="I54" s="242"/>
      <c r="J54" s="243"/>
      <c r="K54" s="228"/>
      <c r="L54" s="229"/>
      <c r="M54" s="230"/>
      <c r="N54" s="225"/>
      <c r="O54" s="225"/>
      <c r="P54" s="225"/>
      <c r="Q54" s="199"/>
      <c r="R54" s="202"/>
    </row>
    <row r="55" customFormat="false" ht="17" hidden="false" customHeight="true" outlineLevel="0" collapsed="false">
      <c r="A55" s="245"/>
      <c r="B55" s="245"/>
      <c r="C55" s="245"/>
      <c r="D55" s="220"/>
      <c r="E55" s="220"/>
      <c r="F55" s="220"/>
      <c r="G55" s="199"/>
      <c r="H55" s="202"/>
      <c r="I55" s="242"/>
      <c r="J55" s="243"/>
      <c r="K55" s="231"/>
      <c r="L55" s="232"/>
      <c r="M55" s="233"/>
      <c r="N55" s="220"/>
      <c r="O55" s="220"/>
      <c r="P55" s="220"/>
      <c r="Q55" s="199"/>
      <c r="R55" s="202"/>
    </row>
    <row r="56" customFormat="false" ht="17" hidden="false" customHeight="true" outlineLevel="0" collapsed="false">
      <c r="A56" s="234" t="s">
        <v>215</v>
      </c>
      <c r="B56" s="199"/>
      <c r="C56" s="199"/>
      <c r="D56" s="199"/>
      <c r="E56" s="199"/>
      <c r="F56" s="199"/>
      <c r="G56" s="199"/>
      <c r="H56" s="202"/>
      <c r="I56" s="242"/>
      <c r="J56" s="243"/>
      <c r="K56" s="234" t="s">
        <v>215</v>
      </c>
      <c r="L56" s="199"/>
      <c r="M56" s="199"/>
      <c r="N56" s="199"/>
      <c r="O56" s="199"/>
      <c r="P56" s="199"/>
      <c r="Q56" s="199"/>
      <c r="R56" s="202"/>
    </row>
    <row r="57" customFormat="false" ht="17" hidden="false" customHeight="true" outlineLevel="0" collapsed="false">
      <c r="A57" s="198"/>
      <c r="B57" s="199"/>
      <c r="C57" s="199"/>
      <c r="D57" s="199"/>
      <c r="E57" s="199"/>
      <c r="F57" s="199"/>
      <c r="G57" s="199"/>
      <c r="H57" s="202"/>
      <c r="I57" s="242"/>
      <c r="J57" s="243"/>
      <c r="K57" s="198"/>
      <c r="L57" s="199"/>
      <c r="M57" s="199"/>
      <c r="N57" s="199"/>
      <c r="O57" s="199"/>
      <c r="P57" s="199"/>
      <c r="Q57" s="199"/>
      <c r="R57" s="202"/>
    </row>
    <row r="58" customFormat="false" ht="17" hidden="false" customHeight="true" outlineLevel="0" collapsed="false">
      <c r="A58" s="235" t="s">
        <v>216</v>
      </c>
      <c r="B58" s="232"/>
      <c r="C58" s="232"/>
      <c r="D58" s="232"/>
      <c r="E58" s="232"/>
      <c r="F58" s="232"/>
      <c r="G58" s="232"/>
      <c r="H58" s="233"/>
      <c r="I58" s="242"/>
      <c r="J58" s="243"/>
      <c r="K58" s="235" t="s">
        <v>216</v>
      </c>
      <c r="L58" s="232"/>
      <c r="M58" s="232"/>
      <c r="N58" s="232"/>
      <c r="O58" s="232"/>
      <c r="P58" s="232"/>
      <c r="Q58" s="232"/>
      <c r="R58" s="233"/>
    </row>
  </sheetData>
  <mergeCells count="38">
    <mergeCell ref="A1:H1"/>
    <mergeCell ref="K1:R1"/>
    <mergeCell ref="B3:G3"/>
    <mergeCell ref="L3:Q3"/>
    <mergeCell ref="D7:H7"/>
    <mergeCell ref="N7:R7"/>
    <mergeCell ref="A8:C8"/>
    <mergeCell ref="K8:M8"/>
    <mergeCell ref="D9:H9"/>
    <mergeCell ref="N9:R9"/>
    <mergeCell ref="A11:C11"/>
    <mergeCell ref="K11:M11"/>
    <mergeCell ref="A16:C16"/>
    <mergeCell ref="K16:M16"/>
    <mergeCell ref="A21:C21"/>
    <mergeCell ref="K21:M21"/>
    <mergeCell ref="A22:C23"/>
    <mergeCell ref="K22:M23"/>
    <mergeCell ref="A24:C25"/>
    <mergeCell ref="K24:M25"/>
    <mergeCell ref="A31:H31"/>
    <mergeCell ref="K31:R31"/>
    <mergeCell ref="B33:G33"/>
    <mergeCell ref="L33:Q33"/>
    <mergeCell ref="D37:H37"/>
    <mergeCell ref="N37:R37"/>
    <mergeCell ref="A38:C38"/>
    <mergeCell ref="K38:M38"/>
    <mergeCell ref="D39:H39"/>
    <mergeCell ref="N39:R39"/>
    <mergeCell ref="A41:C41"/>
    <mergeCell ref="K41:M41"/>
    <mergeCell ref="A46:C46"/>
    <mergeCell ref="K46:M46"/>
    <mergeCell ref="A51:C51"/>
    <mergeCell ref="K51:M51"/>
    <mergeCell ref="A52:C53"/>
    <mergeCell ref="A54:C55"/>
  </mergeCells>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U58"/>
  <sheetViews>
    <sheetView showFormulas="false" showGridLines="true" showRowColHeaders="true" showZeros="true" rightToLeft="false" tabSelected="false" showOutlineSymbols="true" defaultGridColor="true" view="normal" topLeftCell="A28" colorId="64" zoomScale="100" zoomScaleNormal="100" zoomScalePageLayoutView="100" workbookViewId="0">
      <selection pane="topLeft" activeCell="M34" activeCellId="0" sqref="M34"/>
    </sheetView>
  </sheetViews>
  <sheetFormatPr defaultColWidth="11.53515625" defaultRowHeight="12.8" zeroHeight="false" outlineLevelRow="0" outlineLevelCol="0"/>
  <cols>
    <col collapsed="false" customWidth="true" hidden="false" outlineLevel="0" max="8" min="1" style="1" width="7.66"/>
    <col collapsed="false" customWidth="true" hidden="false" outlineLevel="0" max="10" min="9" style="1" width="2.55"/>
    <col collapsed="false" customWidth="true" hidden="false" outlineLevel="0" max="18" min="11" style="1" width="7.66"/>
  </cols>
  <sheetData>
    <row r="1" customFormat="false" ht="28.35" hidden="false" customHeight="true" outlineLevel="0" collapsed="false">
      <c r="A1" s="195" t="str">
        <f aca="false">Engagés!$A$4</f>
        <v>TYPE DE COMPETITION</v>
      </c>
      <c r="B1" s="195"/>
      <c r="C1" s="195"/>
      <c r="D1" s="195"/>
      <c r="E1" s="195"/>
      <c r="F1" s="195"/>
      <c r="G1" s="195"/>
      <c r="H1" s="195"/>
      <c r="I1" s="242"/>
      <c r="J1" s="243"/>
      <c r="K1" s="195" t="str">
        <f aca="false">Engagés!$A$4</f>
        <v>TYPE DE COMPETITION</v>
      </c>
      <c r="L1" s="195"/>
      <c r="M1" s="195"/>
      <c r="N1" s="195"/>
      <c r="O1" s="195"/>
      <c r="P1" s="195"/>
      <c r="Q1" s="195"/>
      <c r="R1" s="195"/>
    </row>
    <row r="2" customFormat="false" ht="17" hidden="false" customHeight="true" outlineLevel="0" collapsed="false">
      <c r="A2" s="198"/>
      <c r="B2" s="199"/>
      <c r="C2" s="199"/>
      <c r="D2" s="200" t="s">
        <v>205</v>
      </c>
      <c r="E2" s="201"/>
      <c r="F2" s="199"/>
      <c r="G2" s="199"/>
      <c r="H2" s="202"/>
      <c r="I2" s="242"/>
      <c r="J2" s="243"/>
      <c r="K2" s="198"/>
      <c r="L2" s="199"/>
      <c r="M2" s="199"/>
      <c r="N2" s="200" t="s">
        <v>205</v>
      </c>
      <c r="O2" s="201"/>
      <c r="P2" s="199"/>
      <c r="Q2" s="199"/>
      <c r="R2" s="202"/>
    </row>
    <row r="3" customFormat="false" ht="28.35" hidden="false" customHeight="true" outlineLevel="0" collapsed="false">
      <c r="A3" s="203"/>
      <c r="B3" s="204" t="n">
        <f aca="false">Engagés!$A$6</f>
        <v>0</v>
      </c>
      <c r="C3" s="204"/>
      <c r="D3" s="204"/>
      <c r="E3" s="204"/>
      <c r="F3" s="204"/>
      <c r="G3" s="204"/>
      <c r="H3" s="202"/>
      <c r="I3" s="242"/>
      <c r="J3" s="243"/>
      <c r="K3" s="203"/>
      <c r="L3" s="204" t="n">
        <f aca="false">Engagés!$A$6</f>
        <v>0</v>
      </c>
      <c r="M3" s="204"/>
      <c r="N3" s="204"/>
      <c r="O3" s="204"/>
      <c r="P3" s="204"/>
      <c r="Q3" s="204"/>
      <c r="R3" s="202"/>
    </row>
    <row r="4" customFormat="false" ht="17" hidden="false" customHeight="true" outlineLevel="0" collapsed="false">
      <c r="A4" s="205"/>
      <c r="B4" s="206"/>
      <c r="C4" s="206"/>
      <c r="D4" s="206"/>
      <c r="E4" s="199"/>
      <c r="F4" s="199"/>
      <c r="G4" s="199"/>
      <c r="H4" s="202"/>
      <c r="I4" s="242"/>
      <c r="J4" s="243"/>
      <c r="K4" s="205"/>
      <c r="L4" s="206"/>
      <c r="M4" s="206"/>
      <c r="N4" s="206"/>
      <c r="O4" s="199"/>
      <c r="P4" s="199"/>
      <c r="Q4" s="199"/>
      <c r="R4" s="202"/>
    </row>
    <row r="5" customFormat="false" ht="17" hidden="false" customHeight="true" outlineLevel="0" collapsed="false">
      <c r="A5" s="198"/>
      <c r="B5" s="199" t="s">
        <v>45</v>
      </c>
      <c r="C5" s="207" t="s">
        <v>52</v>
      </c>
      <c r="E5" s="199" t="s">
        <v>64</v>
      </c>
      <c r="F5" s="199"/>
      <c r="G5" s="199"/>
      <c r="H5" s="202"/>
      <c r="I5" s="242"/>
      <c r="J5" s="243"/>
      <c r="K5" s="198"/>
      <c r="L5" s="199" t="s">
        <v>45</v>
      </c>
      <c r="M5" s="207" t="s">
        <v>52</v>
      </c>
      <c r="O5" s="199" t="s">
        <v>64</v>
      </c>
      <c r="P5" s="199"/>
      <c r="Q5" s="199"/>
      <c r="R5" s="202"/>
    </row>
    <row r="6" customFormat="false" ht="17" hidden="false" customHeight="true" outlineLevel="0" collapsed="false">
      <c r="A6" s="208" t="s">
        <v>207</v>
      </c>
      <c r="B6" s="209"/>
      <c r="C6" s="209"/>
      <c r="D6" s="209"/>
      <c r="E6" s="209"/>
      <c r="F6" s="209"/>
      <c r="G6" s="209"/>
      <c r="H6" s="210"/>
      <c r="I6" s="242"/>
      <c r="J6" s="243"/>
      <c r="K6" s="208" t="s">
        <v>207</v>
      </c>
      <c r="L6" s="209"/>
      <c r="M6" s="209"/>
      <c r="N6" s="209"/>
      <c r="O6" s="209"/>
      <c r="P6" s="209"/>
      <c r="Q6" s="209"/>
      <c r="R6" s="210"/>
    </row>
    <row r="7" customFormat="false" ht="17" hidden="false" customHeight="true" outlineLevel="0" collapsed="false">
      <c r="A7" s="198"/>
      <c r="B7" s="199"/>
      <c r="C7" s="199"/>
      <c r="D7" s="211" t="s">
        <v>70</v>
      </c>
      <c r="E7" s="211"/>
      <c r="F7" s="211"/>
      <c r="G7" s="211"/>
      <c r="H7" s="211"/>
      <c r="I7" s="242"/>
      <c r="J7" s="243"/>
      <c r="K7" s="198"/>
      <c r="L7" s="199"/>
      <c r="M7" s="199"/>
      <c r="N7" s="211" t="s">
        <v>70</v>
      </c>
      <c r="O7" s="211"/>
      <c r="P7" s="211"/>
      <c r="Q7" s="211"/>
      <c r="R7" s="211"/>
    </row>
    <row r="8" customFormat="false" ht="17" hidden="false" customHeight="true" outlineLevel="0" collapsed="false">
      <c r="A8" s="212" t="s">
        <v>208</v>
      </c>
      <c r="B8" s="212"/>
      <c r="C8" s="212"/>
      <c r="D8" s="213" t="n">
        <v>1</v>
      </c>
      <c r="E8" s="213" t="n">
        <v>2</v>
      </c>
      <c r="F8" s="213" t="n">
        <v>3</v>
      </c>
      <c r="G8" s="213" t="n">
        <v>4</v>
      </c>
      <c r="H8" s="213" t="n">
        <v>5</v>
      </c>
      <c r="I8" s="242"/>
      <c r="J8" s="243"/>
      <c r="K8" s="212" t="s">
        <v>208</v>
      </c>
      <c r="L8" s="212"/>
      <c r="M8" s="212"/>
      <c r="N8" s="213" t="n">
        <v>1</v>
      </c>
      <c r="O8" s="213" t="n">
        <v>2</v>
      </c>
      <c r="P8" s="213" t="n">
        <v>3</v>
      </c>
      <c r="Q8" s="213" t="n">
        <v>4</v>
      </c>
      <c r="R8" s="213" t="n">
        <v>5</v>
      </c>
    </row>
    <row r="9" customFormat="false" ht="17" hidden="false" customHeight="true" outlineLevel="0" collapsed="false">
      <c r="A9" s="212"/>
      <c r="B9" s="214"/>
      <c r="C9" s="214"/>
      <c r="D9" s="215" t="s">
        <v>209</v>
      </c>
      <c r="E9" s="215"/>
      <c r="F9" s="215"/>
      <c r="G9" s="215"/>
      <c r="H9" s="215"/>
      <c r="I9" s="242"/>
      <c r="J9" s="243"/>
      <c r="K9" s="212"/>
      <c r="L9" s="214"/>
      <c r="M9" s="214"/>
      <c r="N9" s="215" t="s">
        <v>209</v>
      </c>
      <c r="O9" s="215"/>
      <c r="P9" s="215"/>
      <c r="Q9" s="215"/>
      <c r="R9" s="215"/>
    </row>
    <row r="10" customFormat="false" ht="17" hidden="false" customHeight="true" outlineLevel="0" collapsed="false">
      <c r="A10" s="216" t="n">
        <v>1</v>
      </c>
      <c r="B10" s="199"/>
      <c r="C10" s="199"/>
      <c r="D10" s="217"/>
      <c r="E10" s="217"/>
      <c r="F10" s="217"/>
      <c r="G10" s="217"/>
      <c r="H10" s="217"/>
      <c r="I10" s="242"/>
      <c r="J10" s="243"/>
      <c r="K10" s="216" t="n">
        <v>2</v>
      </c>
      <c r="L10" s="199"/>
      <c r="M10" s="199"/>
      <c r="N10" s="217"/>
      <c r="O10" s="217"/>
      <c r="P10" s="217"/>
      <c r="Q10" s="217"/>
      <c r="R10" s="217"/>
    </row>
    <row r="11" customFormat="false" ht="17" hidden="false" customHeight="true" outlineLevel="0" collapsed="false">
      <c r="A11" s="218" t="str">
        <f aca="true">INDIRECT("Poule" &amp; $C$5 &amp; ".$B12")</f>
        <v/>
      </c>
      <c r="B11" s="218"/>
      <c r="C11" s="218"/>
      <c r="D11" s="217"/>
      <c r="E11" s="217"/>
      <c r="F11" s="217"/>
      <c r="G11" s="217"/>
      <c r="H11" s="217"/>
      <c r="I11" s="242"/>
      <c r="J11" s="243"/>
      <c r="K11" s="218" t="str">
        <f aca="true">INDIRECT("Poule"&amp;$M5&amp;".$B13")</f>
        <v/>
      </c>
      <c r="L11" s="218"/>
      <c r="M11" s="218"/>
      <c r="N11" s="217"/>
      <c r="O11" s="217"/>
      <c r="P11" s="217"/>
      <c r="Q11" s="217"/>
      <c r="R11" s="217"/>
    </row>
    <row r="12" customFormat="false" ht="17" hidden="false" customHeight="true" outlineLevel="0" collapsed="false">
      <c r="A12" s="198"/>
      <c r="B12" s="199"/>
      <c r="C12" s="219" t="str">
        <f aca="true">INDIRECT("Poule" &amp; $C$5 &amp; ".$G12")</f>
        <v/>
      </c>
      <c r="D12" s="220"/>
      <c r="E12" s="220"/>
      <c r="F12" s="220"/>
      <c r="G12" s="220"/>
      <c r="H12" s="220"/>
      <c r="I12" s="242"/>
      <c r="J12" s="243"/>
      <c r="K12" s="198"/>
      <c r="L12" s="199"/>
      <c r="M12" s="219" t="str">
        <f aca="true">INDIRECT("Poule" &amp; $M5 &amp; ".$G13")</f>
        <v/>
      </c>
      <c r="N12" s="220"/>
      <c r="O12" s="220"/>
      <c r="P12" s="220"/>
      <c r="Q12" s="220"/>
      <c r="R12" s="220"/>
    </row>
    <row r="13" customFormat="false" ht="17" hidden="false" customHeight="true" outlineLevel="0" collapsed="false">
      <c r="A13" s="221" t="str">
        <f aca="true">INDIRECT("Poule" &amp; $C$5 &amp; ".$C12")</f>
        <v/>
      </c>
      <c r="B13" s="199"/>
      <c r="C13" s="199"/>
      <c r="D13" s="222"/>
      <c r="E13" s="222"/>
      <c r="F13" s="222"/>
      <c r="G13" s="222"/>
      <c r="H13" s="222"/>
      <c r="I13" s="242"/>
      <c r="J13" s="243"/>
      <c r="K13" s="221" t="str">
        <f aca="true">INDIRECT("Poule" &amp; $M5 &amp; ".$C13")</f>
        <v/>
      </c>
      <c r="L13" s="199"/>
      <c r="M13" s="199"/>
      <c r="N13" s="222"/>
      <c r="O13" s="222"/>
      <c r="P13" s="222"/>
      <c r="Q13" s="222"/>
      <c r="R13" s="222"/>
    </row>
    <row r="14" customFormat="false" ht="17" hidden="false" customHeight="true" outlineLevel="0" collapsed="false">
      <c r="A14" s="198"/>
      <c r="B14" s="223" t="s">
        <v>210</v>
      </c>
      <c r="C14" s="199"/>
      <c r="D14" s="224"/>
      <c r="E14" s="224"/>
      <c r="F14" s="224"/>
      <c r="G14" s="224"/>
      <c r="H14" s="224"/>
      <c r="I14" s="242"/>
      <c r="J14" s="243"/>
      <c r="K14" s="198"/>
      <c r="L14" s="223" t="s">
        <v>210</v>
      </c>
      <c r="M14" s="199"/>
      <c r="N14" s="224"/>
      <c r="O14" s="224"/>
      <c r="P14" s="224"/>
      <c r="Q14" s="224"/>
      <c r="R14" s="224"/>
    </row>
    <row r="15" customFormat="false" ht="17" hidden="false" customHeight="true" outlineLevel="0" collapsed="false">
      <c r="A15" s="216" t="n">
        <v>3</v>
      </c>
      <c r="B15" s="199"/>
      <c r="C15" s="199"/>
      <c r="D15" s="225"/>
      <c r="E15" s="225"/>
      <c r="F15" s="225"/>
      <c r="G15" s="225"/>
      <c r="H15" s="225"/>
      <c r="I15" s="242"/>
      <c r="J15" s="243"/>
      <c r="K15" s="216" t="n">
        <v>3</v>
      </c>
      <c r="L15" s="199"/>
      <c r="M15" s="199"/>
      <c r="N15" s="225"/>
      <c r="O15" s="225"/>
      <c r="P15" s="225"/>
      <c r="Q15" s="225"/>
      <c r="R15" s="225"/>
    </row>
    <row r="16" customFormat="false" ht="17" hidden="false" customHeight="true" outlineLevel="0" collapsed="false">
      <c r="A16" s="218" t="str">
        <f aca="true">INDIRECT("Poule" &amp; $C$5 &amp; ".$B14")</f>
        <v/>
      </c>
      <c r="B16" s="218"/>
      <c r="C16" s="218"/>
      <c r="D16" s="217"/>
      <c r="E16" s="217"/>
      <c r="F16" s="217"/>
      <c r="G16" s="217"/>
      <c r="H16" s="217"/>
      <c r="I16" s="242"/>
      <c r="J16" s="243"/>
      <c r="K16" s="218" t="str">
        <f aca="true">INDIRECT("Poule" &amp; $M5 &amp; ".$B14")</f>
        <v/>
      </c>
      <c r="L16" s="218"/>
      <c r="M16" s="218"/>
      <c r="N16" s="217"/>
      <c r="O16" s="217"/>
      <c r="P16" s="217"/>
      <c r="Q16" s="217"/>
      <c r="R16" s="217"/>
    </row>
    <row r="17" customFormat="false" ht="17" hidden="false" customHeight="true" outlineLevel="0" collapsed="false">
      <c r="A17" s="198"/>
      <c r="B17" s="199"/>
      <c r="C17" s="219" t="str">
        <f aca="true">INDIRECT("Poule" &amp; $C$5 &amp; ".$G14")</f>
        <v/>
      </c>
      <c r="D17" s="220"/>
      <c r="E17" s="220"/>
      <c r="F17" s="220"/>
      <c r="G17" s="220"/>
      <c r="H17" s="220"/>
      <c r="I17" s="242"/>
      <c r="J17" s="243"/>
      <c r="K17" s="198"/>
      <c r="L17" s="199"/>
      <c r="M17" s="219" t="str">
        <f aca="true">INDIRECT("Poule" &amp; $M5 &amp; ".$G14")</f>
        <v/>
      </c>
      <c r="N17" s="220"/>
      <c r="O17" s="220"/>
      <c r="P17" s="220"/>
      <c r="Q17" s="220"/>
      <c r="R17" s="220"/>
    </row>
    <row r="18" customFormat="false" ht="17" hidden="false" customHeight="true" outlineLevel="0" collapsed="false">
      <c r="A18" s="221" t="str">
        <f aca="true">INDIRECT("Poule" &amp; $C$5 &amp; ".$C14")</f>
        <v/>
      </c>
      <c r="B18" s="199"/>
      <c r="C18" s="199"/>
      <c r="D18" s="222"/>
      <c r="E18" s="222"/>
      <c r="F18" s="222"/>
      <c r="G18" s="222"/>
      <c r="H18" s="222"/>
      <c r="I18" s="242"/>
      <c r="J18" s="243"/>
      <c r="K18" s="221" t="str">
        <f aca="true">INDIRECT("Poule" &amp; $M5 &amp; ".$C14")</f>
        <v/>
      </c>
      <c r="L18" s="199"/>
      <c r="M18" s="199"/>
      <c r="N18" s="222"/>
      <c r="O18" s="222"/>
      <c r="P18" s="222"/>
      <c r="Q18" s="222"/>
      <c r="R18" s="222"/>
    </row>
    <row r="19" customFormat="false" ht="17" hidden="false" customHeight="true" outlineLevel="0" collapsed="false">
      <c r="A19" s="198"/>
      <c r="B19" s="199"/>
      <c r="C19" s="199"/>
      <c r="D19" s="224"/>
      <c r="E19" s="224"/>
      <c r="F19" s="224"/>
      <c r="G19" s="224"/>
      <c r="H19" s="224"/>
      <c r="I19" s="242"/>
      <c r="J19" s="243"/>
      <c r="K19" s="198"/>
      <c r="L19" s="199"/>
      <c r="M19" s="199"/>
      <c r="N19" s="224"/>
      <c r="O19" s="224"/>
      <c r="P19" s="224"/>
      <c r="Q19" s="224"/>
      <c r="R19" s="224"/>
    </row>
    <row r="20" customFormat="false" ht="17" hidden="false" customHeight="true" outlineLevel="0" collapsed="false">
      <c r="A20" s="198"/>
      <c r="B20" s="199"/>
      <c r="C20" s="199"/>
      <c r="D20" s="199"/>
      <c r="E20" s="199"/>
      <c r="F20" s="199"/>
      <c r="G20" s="199"/>
      <c r="H20" s="202"/>
      <c r="I20" s="242"/>
      <c r="J20" s="243"/>
      <c r="K20" s="198"/>
      <c r="L20" s="199"/>
      <c r="M20" s="199"/>
      <c r="N20" s="199"/>
      <c r="O20" s="199"/>
      <c r="P20" s="199"/>
      <c r="Q20" s="199"/>
      <c r="R20" s="202"/>
    </row>
    <row r="21" customFormat="false" ht="17" hidden="false" customHeight="true" outlineLevel="0" collapsed="false">
      <c r="A21" s="226" t="s">
        <v>211</v>
      </c>
      <c r="B21" s="226"/>
      <c r="C21" s="226"/>
      <c r="D21" s="227" t="s">
        <v>212</v>
      </c>
      <c r="E21" s="227" t="s">
        <v>213</v>
      </c>
      <c r="F21" s="227" t="s">
        <v>214</v>
      </c>
      <c r="G21" s="199"/>
      <c r="H21" s="202"/>
      <c r="I21" s="242"/>
      <c r="J21" s="243"/>
      <c r="K21" s="226" t="s">
        <v>211</v>
      </c>
      <c r="L21" s="226"/>
      <c r="M21" s="226"/>
      <c r="N21" s="227" t="s">
        <v>212</v>
      </c>
      <c r="O21" s="227" t="s">
        <v>213</v>
      </c>
      <c r="P21" s="227" t="s">
        <v>214</v>
      </c>
      <c r="Q21" s="199"/>
      <c r="R21" s="202"/>
    </row>
    <row r="22" customFormat="false" ht="17" hidden="false" customHeight="true" outlineLevel="0" collapsed="false">
      <c r="A22" s="244" t="str">
        <f aca="false">A11</f>
        <v/>
      </c>
      <c r="B22" s="244"/>
      <c r="C22" s="244"/>
      <c r="D22" s="225"/>
      <c r="E22" s="225"/>
      <c r="F22" s="225"/>
      <c r="G22" s="199"/>
      <c r="H22" s="202"/>
      <c r="I22" s="242"/>
      <c r="J22" s="243"/>
      <c r="K22" s="244" t="str">
        <f aca="false">K11</f>
        <v/>
      </c>
      <c r="L22" s="244"/>
      <c r="M22" s="244"/>
      <c r="N22" s="225"/>
      <c r="O22" s="225"/>
      <c r="P22" s="225"/>
      <c r="Q22" s="199"/>
      <c r="R22" s="202"/>
    </row>
    <row r="23" customFormat="false" ht="17" hidden="false" customHeight="true" outlineLevel="0" collapsed="false">
      <c r="A23" s="244"/>
      <c r="B23" s="244"/>
      <c r="C23" s="244"/>
      <c r="D23" s="220"/>
      <c r="E23" s="220"/>
      <c r="F23" s="220"/>
      <c r="G23" s="199"/>
      <c r="H23" s="202"/>
      <c r="I23" s="242"/>
      <c r="J23" s="243"/>
      <c r="K23" s="244"/>
      <c r="L23" s="244"/>
      <c r="M23" s="244"/>
      <c r="N23" s="220"/>
      <c r="O23" s="220"/>
      <c r="P23" s="220"/>
      <c r="Q23" s="199"/>
      <c r="R23" s="202"/>
    </row>
    <row r="24" customFormat="false" ht="17" hidden="false" customHeight="true" outlineLevel="0" collapsed="false">
      <c r="A24" s="245" t="str">
        <f aca="false">A16</f>
        <v/>
      </c>
      <c r="B24" s="245"/>
      <c r="C24" s="245"/>
      <c r="D24" s="225"/>
      <c r="E24" s="225"/>
      <c r="F24" s="225"/>
      <c r="G24" s="199"/>
      <c r="H24" s="202"/>
      <c r="I24" s="242"/>
      <c r="J24" s="243"/>
      <c r="K24" s="245" t="str">
        <f aca="false">K16</f>
        <v/>
      </c>
      <c r="L24" s="245"/>
      <c r="M24" s="245"/>
      <c r="N24" s="225"/>
      <c r="O24" s="225"/>
      <c r="P24" s="225"/>
      <c r="Q24" s="199"/>
      <c r="R24" s="202"/>
    </row>
    <row r="25" customFormat="false" ht="17" hidden="false" customHeight="true" outlineLevel="0" collapsed="false">
      <c r="A25" s="245"/>
      <c r="B25" s="245"/>
      <c r="C25" s="245"/>
      <c r="D25" s="220"/>
      <c r="E25" s="220"/>
      <c r="F25" s="220"/>
      <c r="G25" s="199"/>
      <c r="H25" s="202"/>
      <c r="I25" s="242"/>
      <c r="J25" s="243"/>
      <c r="K25" s="245"/>
      <c r="L25" s="245"/>
      <c r="M25" s="245"/>
      <c r="N25" s="220"/>
      <c r="O25" s="220"/>
      <c r="P25" s="220"/>
      <c r="Q25" s="199"/>
      <c r="R25" s="202"/>
    </row>
    <row r="26" customFormat="false" ht="17" hidden="false" customHeight="true" outlineLevel="0" collapsed="false">
      <c r="A26" s="234" t="s">
        <v>215</v>
      </c>
      <c r="B26" s="199"/>
      <c r="C26" s="199"/>
      <c r="D26" s="199"/>
      <c r="E26" s="199"/>
      <c r="F26" s="199"/>
      <c r="G26" s="199"/>
      <c r="H26" s="202"/>
      <c r="I26" s="242"/>
      <c r="J26" s="243"/>
      <c r="K26" s="234" t="s">
        <v>215</v>
      </c>
      <c r="L26" s="199"/>
      <c r="M26" s="199"/>
      <c r="N26" s="199"/>
      <c r="O26" s="199"/>
      <c r="P26" s="199"/>
      <c r="Q26" s="199"/>
      <c r="R26" s="202"/>
    </row>
    <row r="27" customFormat="false" ht="17" hidden="false" customHeight="true" outlineLevel="0" collapsed="false">
      <c r="A27" s="198"/>
      <c r="B27" s="199"/>
      <c r="C27" s="199"/>
      <c r="D27" s="199"/>
      <c r="E27" s="199"/>
      <c r="F27" s="199"/>
      <c r="G27" s="199"/>
      <c r="H27" s="202"/>
      <c r="I27" s="242"/>
      <c r="J27" s="243"/>
      <c r="K27" s="198"/>
      <c r="L27" s="199"/>
      <c r="M27" s="199"/>
      <c r="N27" s="199"/>
      <c r="O27" s="199"/>
      <c r="P27" s="199"/>
      <c r="Q27" s="199"/>
      <c r="R27" s="202"/>
    </row>
    <row r="28" customFormat="false" ht="17" hidden="false" customHeight="true" outlineLevel="0" collapsed="false">
      <c r="A28" s="235" t="s">
        <v>216</v>
      </c>
      <c r="B28" s="232"/>
      <c r="C28" s="232"/>
      <c r="D28" s="232"/>
      <c r="E28" s="232"/>
      <c r="F28" s="232"/>
      <c r="G28" s="232"/>
      <c r="H28" s="233"/>
      <c r="I28" s="242"/>
      <c r="J28" s="243"/>
      <c r="K28" s="235" t="s">
        <v>216</v>
      </c>
      <c r="L28" s="232"/>
      <c r="M28" s="232"/>
      <c r="N28" s="232"/>
      <c r="O28" s="232"/>
      <c r="P28" s="232"/>
      <c r="Q28" s="232"/>
      <c r="R28" s="233"/>
    </row>
    <row r="29" customFormat="false" ht="14.15" hidden="false" customHeight="true" outlineLevel="0" collapsed="false">
      <c r="A29" s="246"/>
      <c r="B29" s="246"/>
      <c r="C29" s="246"/>
      <c r="D29" s="246"/>
      <c r="E29" s="246"/>
      <c r="F29" s="246"/>
      <c r="G29" s="246"/>
      <c r="H29" s="246"/>
      <c r="I29" s="247"/>
      <c r="J29" s="248"/>
      <c r="K29" s="246"/>
      <c r="L29" s="246"/>
      <c r="M29" s="246"/>
      <c r="N29" s="246"/>
      <c r="O29" s="246"/>
      <c r="P29" s="246"/>
      <c r="Q29" s="246"/>
      <c r="R29" s="246"/>
    </row>
    <row r="30" customFormat="false" ht="14.15" hidden="false" customHeight="true" outlineLevel="0" collapsed="false">
      <c r="A30" s="249"/>
      <c r="B30" s="249"/>
      <c r="C30" s="249"/>
      <c r="D30" s="249"/>
      <c r="E30" s="249"/>
      <c r="F30" s="249"/>
      <c r="G30" s="249"/>
      <c r="H30" s="249"/>
      <c r="I30" s="250"/>
      <c r="J30" s="251"/>
      <c r="K30" s="249"/>
      <c r="L30" s="249"/>
      <c r="M30" s="249"/>
      <c r="N30" s="249"/>
      <c r="O30" s="249"/>
      <c r="P30" s="249"/>
      <c r="Q30" s="249"/>
      <c r="R30" s="249"/>
    </row>
    <row r="31" customFormat="false" ht="28.35" hidden="false" customHeight="true" outlineLevel="0" collapsed="false">
      <c r="A31" s="195" t="str">
        <f aca="false">Engagés!$A$4</f>
        <v>TYPE DE COMPETITION</v>
      </c>
      <c r="B31" s="195"/>
      <c r="C31" s="195"/>
      <c r="D31" s="195"/>
      <c r="E31" s="195"/>
      <c r="F31" s="195"/>
      <c r="G31" s="195"/>
      <c r="H31" s="195"/>
      <c r="I31" s="242"/>
      <c r="J31" s="243"/>
      <c r="K31" s="195" t="str">
        <f aca="false">Engagés!$A$4</f>
        <v>TYPE DE COMPETITION</v>
      </c>
      <c r="L31" s="195"/>
      <c r="M31" s="195"/>
      <c r="N31" s="195"/>
      <c r="O31" s="195"/>
      <c r="P31" s="195"/>
      <c r="Q31" s="195"/>
      <c r="R31" s="195"/>
      <c r="U31" s="252"/>
    </row>
    <row r="32" customFormat="false" ht="17" hidden="false" customHeight="true" outlineLevel="0" collapsed="false">
      <c r="A32" s="198"/>
      <c r="B32" s="199"/>
      <c r="C32" s="199"/>
      <c r="D32" s="200" t="s">
        <v>205</v>
      </c>
      <c r="E32" s="201"/>
      <c r="F32" s="199"/>
      <c r="G32" s="199"/>
      <c r="H32" s="202"/>
      <c r="I32" s="242"/>
      <c r="J32" s="243"/>
      <c r="K32" s="198"/>
      <c r="L32" s="199"/>
      <c r="M32" s="199"/>
      <c r="N32" s="200" t="s">
        <v>205</v>
      </c>
      <c r="O32" s="201"/>
      <c r="P32" s="199"/>
      <c r="Q32" s="199"/>
      <c r="R32" s="202"/>
    </row>
    <row r="33" customFormat="false" ht="28.35" hidden="false" customHeight="true" outlineLevel="0" collapsed="false">
      <c r="A33" s="203"/>
      <c r="B33" s="204" t="n">
        <f aca="false">Engagés!$A$6</f>
        <v>0</v>
      </c>
      <c r="C33" s="204"/>
      <c r="D33" s="204"/>
      <c r="E33" s="204"/>
      <c r="F33" s="204"/>
      <c r="G33" s="204"/>
      <c r="H33" s="202"/>
      <c r="I33" s="242"/>
      <c r="J33" s="243"/>
      <c r="K33" s="203"/>
      <c r="L33" s="204" t="n">
        <f aca="false">Engagés!$A$6</f>
        <v>0</v>
      </c>
      <c r="M33" s="204"/>
      <c r="N33" s="204"/>
      <c r="O33" s="204"/>
      <c r="P33" s="204"/>
      <c r="Q33" s="204"/>
      <c r="R33" s="202"/>
    </row>
    <row r="34" customFormat="false" ht="17" hidden="false" customHeight="true" outlineLevel="0" collapsed="false">
      <c r="A34" s="205"/>
      <c r="B34" s="206"/>
      <c r="C34" s="206"/>
      <c r="D34" s="206"/>
      <c r="E34" s="199"/>
      <c r="F34" s="199"/>
      <c r="G34" s="199"/>
      <c r="H34" s="202"/>
      <c r="I34" s="242"/>
      <c r="J34" s="243"/>
      <c r="K34" s="205"/>
      <c r="L34" s="206"/>
      <c r="M34" s="206"/>
      <c r="N34" s="206"/>
      <c r="O34" s="199"/>
      <c r="P34" s="199"/>
      <c r="Q34" s="199"/>
      <c r="R34" s="202"/>
    </row>
    <row r="35" customFormat="false" ht="17" hidden="false" customHeight="true" outlineLevel="0" collapsed="false">
      <c r="A35" s="198"/>
      <c r="B35" s="199" t="s">
        <v>45</v>
      </c>
      <c r="C35" s="207" t="s">
        <v>52</v>
      </c>
      <c r="E35" s="199" t="s">
        <v>64</v>
      </c>
      <c r="F35" s="199"/>
      <c r="G35" s="199"/>
      <c r="H35" s="202"/>
      <c r="I35" s="242"/>
      <c r="J35" s="243"/>
      <c r="K35" s="198"/>
      <c r="L35" s="199" t="s">
        <v>45</v>
      </c>
      <c r="M35" s="207"/>
      <c r="O35" s="199" t="s">
        <v>64</v>
      </c>
      <c r="P35" s="199"/>
      <c r="Q35" s="199"/>
      <c r="R35" s="202"/>
    </row>
    <row r="36" customFormat="false" ht="17" hidden="false" customHeight="true" outlineLevel="0" collapsed="false">
      <c r="A36" s="208" t="s">
        <v>207</v>
      </c>
      <c r="B36" s="209"/>
      <c r="C36" s="209"/>
      <c r="D36" s="209"/>
      <c r="E36" s="209"/>
      <c r="F36" s="209"/>
      <c r="G36" s="209"/>
      <c r="H36" s="210"/>
      <c r="I36" s="242"/>
      <c r="J36" s="243"/>
      <c r="K36" s="208" t="s">
        <v>207</v>
      </c>
      <c r="L36" s="209"/>
      <c r="M36" s="209"/>
      <c r="N36" s="209"/>
      <c r="O36" s="209"/>
      <c r="P36" s="209"/>
      <c r="Q36" s="209"/>
      <c r="R36" s="210"/>
    </row>
    <row r="37" customFormat="false" ht="17" hidden="false" customHeight="true" outlineLevel="0" collapsed="false">
      <c r="A37" s="198"/>
      <c r="B37" s="199"/>
      <c r="C37" s="199"/>
      <c r="D37" s="211" t="s">
        <v>70</v>
      </c>
      <c r="E37" s="211"/>
      <c r="F37" s="211"/>
      <c r="G37" s="211"/>
      <c r="H37" s="211"/>
      <c r="I37" s="242"/>
      <c r="J37" s="243"/>
      <c r="K37" s="198"/>
      <c r="L37" s="199"/>
      <c r="M37" s="199"/>
      <c r="N37" s="211" t="s">
        <v>70</v>
      </c>
      <c r="O37" s="211"/>
      <c r="P37" s="211"/>
      <c r="Q37" s="211"/>
      <c r="R37" s="211"/>
    </row>
    <row r="38" customFormat="false" ht="17" hidden="false" customHeight="true" outlineLevel="0" collapsed="false">
      <c r="A38" s="212" t="s">
        <v>208</v>
      </c>
      <c r="B38" s="212"/>
      <c r="C38" s="212"/>
      <c r="D38" s="213" t="n">
        <v>1</v>
      </c>
      <c r="E38" s="213" t="n">
        <v>2</v>
      </c>
      <c r="F38" s="213" t="n">
        <v>3</v>
      </c>
      <c r="G38" s="213" t="n">
        <v>4</v>
      </c>
      <c r="H38" s="213" t="n">
        <v>5</v>
      </c>
      <c r="I38" s="242"/>
      <c r="J38" s="243"/>
      <c r="K38" s="212" t="s">
        <v>208</v>
      </c>
      <c r="L38" s="212"/>
      <c r="M38" s="212"/>
      <c r="N38" s="213" t="n">
        <v>1</v>
      </c>
      <c r="O38" s="213" t="n">
        <v>2</v>
      </c>
      <c r="P38" s="213" t="n">
        <v>3</v>
      </c>
      <c r="Q38" s="213" t="n">
        <v>4</v>
      </c>
      <c r="R38" s="213" t="n">
        <v>5</v>
      </c>
    </row>
    <row r="39" customFormat="false" ht="17" hidden="false" customHeight="true" outlineLevel="0" collapsed="false">
      <c r="A39" s="212"/>
      <c r="B39" s="214"/>
      <c r="C39" s="214"/>
      <c r="D39" s="215" t="s">
        <v>209</v>
      </c>
      <c r="E39" s="215"/>
      <c r="F39" s="215"/>
      <c r="G39" s="215"/>
      <c r="H39" s="215"/>
      <c r="I39" s="242"/>
      <c r="J39" s="243"/>
      <c r="K39" s="212"/>
      <c r="L39" s="214"/>
      <c r="M39" s="214"/>
      <c r="N39" s="215" t="s">
        <v>209</v>
      </c>
      <c r="O39" s="215"/>
      <c r="P39" s="215"/>
      <c r="Q39" s="215"/>
      <c r="R39" s="215"/>
    </row>
    <row r="40" customFormat="false" ht="17" hidden="false" customHeight="true" outlineLevel="0" collapsed="false">
      <c r="A40" s="216" t="n">
        <v>1</v>
      </c>
      <c r="B40" s="199"/>
      <c r="C40" s="199"/>
      <c r="D40" s="217"/>
      <c r="E40" s="217"/>
      <c r="F40" s="217"/>
      <c r="G40" s="217"/>
      <c r="H40" s="217"/>
      <c r="I40" s="242"/>
      <c r="J40" s="243"/>
      <c r="K40" s="216"/>
      <c r="L40" s="199"/>
      <c r="M40" s="199"/>
      <c r="N40" s="217"/>
      <c r="O40" s="217"/>
      <c r="P40" s="217"/>
      <c r="Q40" s="217"/>
      <c r="R40" s="217"/>
    </row>
    <row r="41" customFormat="false" ht="17" hidden="false" customHeight="true" outlineLevel="0" collapsed="false">
      <c r="A41" s="218" t="str">
        <f aca="true">INDIRECT("Poule" &amp; $C35 &amp; ".$B12")</f>
        <v/>
      </c>
      <c r="B41" s="218"/>
      <c r="C41" s="218"/>
      <c r="D41" s="217"/>
      <c r="E41" s="217"/>
      <c r="F41" s="217"/>
      <c r="G41" s="217"/>
      <c r="H41" s="217"/>
      <c r="I41" s="242"/>
      <c r="J41" s="243"/>
      <c r="K41" s="218"/>
      <c r="L41" s="218"/>
      <c r="M41" s="218"/>
      <c r="N41" s="217"/>
      <c r="O41" s="217"/>
      <c r="P41" s="217"/>
      <c r="Q41" s="217"/>
      <c r="R41" s="217"/>
    </row>
    <row r="42" customFormat="false" ht="17" hidden="false" customHeight="true" outlineLevel="0" collapsed="false">
      <c r="A42" s="198"/>
      <c r="B42" s="199"/>
      <c r="C42" s="219" t="str">
        <f aca="true">INDIRECT("Poule" &amp; $C35 &amp; ".$G12")</f>
        <v/>
      </c>
      <c r="D42" s="220"/>
      <c r="E42" s="220"/>
      <c r="F42" s="220"/>
      <c r="G42" s="220"/>
      <c r="H42" s="220"/>
      <c r="I42" s="242"/>
      <c r="J42" s="243"/>
      <c r="K42" s="198"/>
      <c r="L42" s="199"/>
      <c r="M42" s="219"/>
      <c r="N42" s="220"/>
      <c r="O42" s="220"/>
      <c r="P42" s="220"/>
      <c r="Q42" s="220"/>
      <c r="R42" s="220"/>
    </row>
    <row r="43" customFormat="false" ht="17" hidden="false" customHeight="true" outlineLevel="0" collapsed="false">
      <c r="A43" s="221" t="str">
        <f aca="true">INDIRECT("Poule" &amp; $C35 &amp; ".$C12")</f>
        <v/>
      </c>
      <c r="B43" s="199"/>
      <c r="C43" s="199"/>
      <c r="D43" s="222"/>
      <c r="E43" s="222"/>
      <c r="F43" s="222"/>
      <c r="G43" s="222"/>
      <c r="H43" s="222"/>
      <c r="I43" s="242"/>
      <c r="J43" s="243"/>
      <c r="K43" s="221"/>
      <c r="L43" s="199"/>
      <c r="M43" s="199"/>
      <c r="N43" s="222"/>
      <c r="O43" s="222"/>
      <c r="P43" s="222"/>
      <c r="Q43" s="222"/>
      <c r="R43" s="222"/>
    </row>
    <row r="44" customFormat="false" ht="17" hidden="false" customHeight="true" outlineLevel="0" collapsed="false">
      <c r="A44" s="198"/>
      <c r="B44" s="223" t="s">
        <v>210</v>
      </c>
      <c r="C44" s="199"/>
      <c r="D44" s="224"/>
      <c r="E44" s="224"/>
      <c r="F44" s="224"/>
      <c r="G44" s="224"/>
      <c r="H44" s="224"/>
      <c r="I44" s="242"/>
      <c r="J44" s="243"/>
      <c r="K44" s="198"/>
      <c r="L44" s="223" t="s">
        <v>210</v>
      </c>
      <c r="M44" s="199"/>
      <c r="N44" s="224"/>
      <c r="O44" s="224"/>
      <c r="P44" s="224"/>
      <c r="Q44" s="224"/>
      <c r="R44" s="224"/>
    </row>
    <row r="45" customFormat="false" ht="17" hidden="false" customHeight="true" outlineLevel="0" collapsed="false">
      <c r="A45" s="216" t="n">
        <v>2</v>
      </c>
      <c r="B45" s="199"/>
      <c r="C45" s="199"/>
      <c r="D45" s="225"/>
      <c r="E45" s="225"/>
      <c r="F45" s="225"/>
      <c r="G45" s="225"/>
      <c r="H45" s="225"/>
      <c r="I45" s="242"/>
      <c r="J45" s="243"/>
      <c r="K45" s="216"/>
      <c r="L45" s="199"/>
      <c r="M45" s="199"/>
      <c r="N45" s="225"/>
      <c r="O45" s="225"/>
      <c r="P45" s="225"/>
      <c r="Q45" s="225"/>
      <c r="R45" s="225"/>
    </row>
    <row r="46" customFormat="false" ht="17" hidden="false" customHeight="true" outlineLevel="0" collapsed="false">
      <c r="A46" s="218" t="str">
        <f aca="true">INDIRECT("Poule"&amp;$C35&amp;".$B13")</f>
        <v/>
      </c>
      <c r="B46" s="218"/>
      <c r="C46" s="218"/>
      <c r="D46" s="217"/>
      <c r="E46" s="217"/>
      <c r="F46" s="217"/>
      <c r="G46" s="217"/>
      <c r="H46" s="217"/>
      <c r="I46" s="242"/>
      <c r="J46" s="243"/>
      <c r="K46" s="218"/>
      <c r="L46" s="218"/>
      <c r="M46" s="218"/>
      <c r="N46" s="217"/>
      <c r="O46" s="217"/>
      <c r="P46" s="217"/>
      <c r="Q46" s="217"/>
      <c r="R46" s="217"/>
    </row>
    <row r="47" customFormat="false" ht="17" hidden="false" customHeight="true" outlineLevel="0" collapsed="false">
      <c r="A47" s="198"/>
      <c r="B47" s="199"/>
      <c r="C47" s="219" t="str">
        <f aca="true">INDIRECT("Poule" &amp; $C35 &amp; ".$G13")</f>
        <v/>
      </c>
      <c r="D47" s="220"/>
      <c r="E47" s="220"/>
      <c r="F47" s="220"/>
      <c r="G47" s="220"/>
      <c r="H47" s="220"/>
      <c r="I47" s="242"/>
      <c r="J47" s="243"/>
      <c r="K47" s="198"/>
      <c r="L47" s="199"/>
      <c r="M47" s="219"/>
      <c r="N47" s="220"/>
      <c r="O47" s="220"/>
      <c r="P47" s="220"/>
      <c r="Q47" s="220"/>
      <c r="R47" s="220"/>
    </row>
    <row r="48" customFormat="false" ht="17" hidden="false" customHeight="true" outlineLevel="0" collapsed="false">
      <c r="A48" s="221" t="str">
        <f aca="true">INDIRECT("Poule" &amp; $C35 &amp; ".$C13")</f>
        <v/>
      </c>
      <c r="B48" s="199"/>
      <c r="C48" s="199"/>
      <c r="D48" s="222"/>
      <c r="E48" s="222"/>
      <c r="F48" s="222"/>
      <c r="G48" s="222"/>
      <c r="H48" s="222"/>
      <c r="I48" s="242"/>
      <c r="J48" s="243"/>
      <c r="K48" s="221"/>
      <c r="L48" s="199"/>
      <c r="M48" s="199"/>
      <c r="N48" s="222"/>
      <c r="O48" s="222"/>
      <c r="P48" s="222"/>
      <c r="Q48" s="222"/>
      <c r="R48" s="222"/>
    </row>
    <row r="49" customFormat="false" ht="17" hidden="false" customHeight="true" outlineLevel="0" collapsed="false">
      <c r="A49" s="198"/>
      <c r="B49" s="199"/>
      <c r="C49" s="199"/>
      <c r="D49" s="224"/>
      <c r="E49" s="224"/>
      <c r="F49" s="224"/>
      <c r="G49" s="224"/>
      <c r="H49" s="224"/>
      <c r="I49" s="242"/>
      <c r="J49" s="243"/>
      <c r="K49" s="198"/>
      <c r="L49" s="199"/>
      <c r="M49" s="199"/>
      <c r="N49" s="224"/>
      <c r="O49" s="224"/>
      <c r="P49" s="224"/>
      <c r="Q49" s="224"/>
      <c r="R49" s="224"/>
    </row>
    <row r="50" customFormat="false" ht="17" hidden="false" customHeight="true" outlineLevel="0" collapsed="false">
      <c r="A50" s="198"/>
      <c r="B50" s="199"/>
      <c r="C50" s="199"/>
      <c r="D50" s="199"/>
      <c r="E50" s="199"/>
      <c r="F50" s="199"/>
      <c r="G50" s="199"/>
      <c r="H50" s="202"/>
      <c r="I50" s="242"/>
      <c r="J50" s="243"/>
      <c r="K50" s="198"/>
      <c r="L50" s="199"/>
      <c r="M50" s="199"/>
      <c r="N50" s="199"/>
      <c r="O50" s="199"/>
      <c r="P50" s="199"/>
      <c r="Q50" s="199"/>
      <c r="R50" s="202"/>
    </row>
    <row r="51" customFormat="false" ht="17" hidden="false" customHeight="true" outlineLevel="0" collapsed="false">
      <c r="A51" s="226" t="s">
        <v>211</v>
      </c>
      <c r="B51" s="226"/>
      <c r="C51" s="226"/>
      <c r="D51" s="227" t="s">
        <v>212</v>
      </c>
      <c r="E51" s="227" t="s">
        <v>213</v>
      </c>
      <c r="F51" s="227" t="s">
        <v>214</v>
      </c>
      <c r="G51" s="199"/>
      <c r="H51" s="202"/>
      <c r="I51" s="242"/>
      <c r="J51" s="243"/>
      <c r="K51" s="226" t="s">
        <v>211</v>
      </c>
      <c r="L51" s="226"/>
      <c r="M51" s="226"/>
      <c r="N51" s="227" t="s">
        <v>212</v>
      </c>
      <c r="O51" s="227" t="s">
        <v>213</v>
      </c>
      <c r="P51" s="227" t="s">
        <v>214</v>
      </c>
      <c r="Q51" s="199"/>
      <c r="R51" s="202"/>
    </row>
    <row r="52" customFormat="false" ht="17" hidden="false" customHeight="true" outlineLevel="0" collapsed="false">
      <c r="A52" s="244" t="str">
        <f aca="false">A41</f>
        <v/>
      </c>
      <c r="B52" s="244"/>
      <c r="C52" s="244"/>
      <c r="D52" s="225"/>
      <c r="E52" s="225"/>
      <c r="F52" s="225"/>
      <c r="G52" s="199"/>
      <c r="H52" s="202"/>
      <c r="I52" s="242"/>
      <c r="J52" s="243"/>
      <c r="K52" s="228"/>
      <c r="L52" s="229"/>
      <c r="M52" s="230"/>
      <c r="N52" s="225"/>
      <c r="O52" s="225"/>
      <c r="P52" s="225"/>
      <c r="Q52" s="199"/>
      <c r="R52" s="202"/>
    </row>
    <row r="53" customFormat="false" ht="17" hidden="false" customHeight="true" outlineLevel="0" collapsed="false">
      <c r="A53" s="244"/>
      <c r="B53" s="244"/>
      <c r="C53" s="244"/>
      <c r="D53" s="220"/>
      <c r="E53" s="220"/>
      <c r="F53" s="220"/>
      <c r="G53" s="199"/>
      <c r="H53" s="202"/>
      <c r="I53" s="242"/>
      <c r="J53" s="243"/>
      <c r="K53" s="231"/>
      <c r="L53" s="232"/>
      <c r="M53" s="233"/>
      <c r="N53" s="220"/>
      <c r="O53" s="220"/>
      <c r="P53" s="220"/>
      <c r="Q53" s="199"/>
      <c r="R53" s="202"/>
    </row>
    <row r="54" customFormat="false" ht="17" hidden="false" customHeight="true" outlineLevel="0" collapsed="false">
      <c r="A54" s="245" t="str">
        <f aca="false">A46</f>
        <v/>
      </c>
      <c r="B54" s="245"/>
      <c r="C54" s="245"/>
      <c r="D54" s="225"/>
      <c r="E54" s="225"/>
      <c r="F54" s="225"/>
      <c r="G54" s="199"/>
      <c r="H54" s="202"/>
      <c r="I54" s="242"/>
      <c r="J54" s="243"/>
      <c r="K54" s="228"/>
      <c r="L54" s="229"/>
      <c r="M54" s="230"/>
      <c r="N54" s="225"/>
      <c r="O54" s="225"/>
      <c r="P54" s="225"/>
      <c r="Q54" s="199"/>
      <c r="R54" s="202"/>
    </row>
    <row r="55" customFormat="false" ht="17" hidden="false" customHeight="true" outlineLevel="0" collapsed="false">
      <c r="A55" s="245"/>
      <c r="B55" s="245"/>
      <c r="C55" s="245"/>
      <c r="D55" s="220"/>
      <c r="E55" s="220"/>
      <c r="F55" s="220"/>
      <c r="G55" s="199"/>
      <c r="H55" s="202"/>
      <c r="I55" s="242"/>
      <c r="J55" s="243"/>
      <c r="K55" s="231"/>
      <c r="L55" s="232"/>
      <c r="M55" s="233"/>
      <c r="N55" s="220"/>
      <c r="O55" s="220"/>
      <c r="P55" s="220"/>
      <c r="Q55" s="199"/>
      <c r="R55" s="202"/>
    </row>
    <row r="56" customFormat="false" ht="17" hidden="false" customHeight="true" outlineLevel="0" collapsed="false">
      <c r="A56" s="234" t="s">
        <v>215</v>
      </c>
      <c r="B56" s="199"/>
      <c r="C56" s="199"/>
      <c r="D56" s="199"/>
      <c r="E56" s="199"/>
      <c r="F56" s="199"/>
      <c r="G56" s="199"/>
      <c r="H56" s="202"/>
      <c r="I56" s="242"/>
      <c r="J56" s="243"/>
      <c r="K56" s="234" t="s">
        <v>215</v>
      </c>
      <c r="L56" s="199"/>
      <c r="M56" s="199"/>
      <c r="N56" s="199"/>
      <c r="O56" s="199"/>
      <c r="P56" s="199"/>
      <c r="Q56" s="199"/>
      <c r="R56" s="202"/>
    </row>
    <row r="57" customFormat="false" ht="17" hidden="false" customHeight="true" outlineLevel="0" collapsed="false">
      <c r="A57" s="198"/>
      <c r="B57" s="199"/>
      <c r="C57" s="199"/>
      <c r="D57" s="199"/>
      <c r="E57" s="199"/>
      <c r="F57" s="199"/>
      <c r="G57" s="199"/>
      <c r="H57" s="202"/>
      <c r="I57" s="242"/>
      <c r="J57" s="243"/>
      <c r="K57" s="198"/>
      <c r="L57" s="199"/>
      <c r="M57" s="199"/>
      <c r="N57" s="199"/>
      <c r="O57" s="199"/>
      <c r="P57" s="199"/>
      <c r="Q57" s="199"/>
      <c r="R57" s="202"/>
    </row>
    <row r="58" customFormat="false" ht="17" hidden="false" customHeight="true" outlineLevel="0" collapsed="false">
      <c r="A58" s="235" t="s">
        <v>216</v>
      </c>
      <c r="B58" s="232"/>
      <c r="C58" s="232"/>
      <c r="D58" s="232"/>
      <c r="E58" s="232"/>
      <c r="F58" s="232"/>
      <c r="G58" s="232"/>
      <c r="H58" s="233"/>
      <c r="I58" s="242"/>
      <c r="J58" s="243"/>
      <c r="K58" s="235" t="s">
        <v>216</v>
      </c>
      <c r="L58" s="232"/>
      <c r="M58" s="232"/>
      <c r="N58" s="232"/>
      <c r="O58" s="232"/>
      <c r="P58" s="232"/>
      <c r="Q58" s="232"/>
      <c r="R58" s="233"/>
    </row>
  </sheetData>
  <mergeCells count="38">
    <mergeCell ref="A1:H1"/>
    <mergeCell ref="K1:R1"/>
    <mergeCell ref="B3:G3"/>
    <mergeCell ref="L3:Q3"/>
    <mergeCell ref="D7:H7"/>
    <mergeCell ref="N7:R7"/>
    <mergeCell ref="A8:C8"/>
    <mergeCell ref="K8:M8"/>
    <mergeCell ref="D9:H9"/>
    <mergeCell ref="N9:R9"/>
    <mergeCell ref="A11:C11"/>
    <mergeCell ref="K11:M11"/>
    <mergeCell ref="A16:C16"/>
    <mergeCell ref="K16:M16"/>
    <mergeCell ref="A21:C21"/>
    <mergeCell ref="K21:M21"/>
    <mergeCell ref="A22:C23"/>
    <mergeCell ref="K22:M23"/>
    <mergeCell ref="A24:C25"/>
    <mergeCell ref="K24:M25"/>
    <mergeCell ref="A31:H31"/>
    <mergeCell ref="K31:R31"/>
    <mergeCell ref="B33:G33"/>
    <mergeCell ref="L33:Q33"/>
    <mergeCell ref="D37:H37"/>
    <mergeCell ref="N37:R37"/>
    <mergeCell ref="A38:C38"/>
    <mergeCell ref="K38:M38"/>
    <mergeCell ref="D39:H39"/>
    <mergeCell ref="N39:R39"/>
    <mergeCell ref="A41:C41"/>
    <mergeCell ref="K41:M41"/>
    <mergeCell ref="A46:C46"/>
    <mergeCell ref="K46:M46"/>
    <mergeCell ref="A51:C51"/>
    <mergeCell ref="K51:M51"/>
    <mergeCell ref="A52:C53"/>
    <mergeCell ref="A54:C55"/>
  </mergeCells>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U58"/>
  <sheetViews>
    <sheetView showFormulas="false" showGridLines="true" showRowColHeaders="true" showZeros="true" rightToLeft="false" tabSelected="false" showOutlineSymbols="true" defaultGridColor="true" view="normal" topLeftCell="A34" colorId="64" zoomScale="100" zoomScaleNormal="100" zoomScalePageLayoutView="100" workbookViewId="0">
      <selection pane="topLeft" activeCell="H36" activeCellId="0" sqref="H36"/>
    </sheetView>
  </sheetViews>
  <sheetFormatPr defaultColWidth="11.53515625" defaultRowHeight="12.8" zeroHeight="false" outlineLevelRow="0" outlineLevelCol="0"/>
  <cols>
    <col collapsed="false" customWidth="true" hidden="false" outlineLevel="0" max="8" min="1" style="1" width="7.66"/>
    <col collapsed="false" customWidth="true" hidden="false" outlineLevel="0" max="10" min="9" style="1" width="2.55"/>
    <col collapsed="false" customWidth="true" hidden="false" outlineLevel="0" max="18" min="11" style="1" width="7.66"/>
  </cols>
  <sheetData>
    <row r="1" customFormat="false" ht="28.35" hidden="false" customHeight="true" outlineLevel="0" collapsed="false">
      <c r="A1" s="195" t="str">
        <f aca="false">Engagés!$A$4</f>
        <v>TYPE DE COMPETITION</v>
      </c>
      <c r="B1" s="195"/>
      <c r="C1" s="195"/>
      <c r="D1" s="195"/>
      <c r="E1" s="195"/>
      <c r="F1" s="195"/>
      <c r="G1" s="195"/>
      <c r="H1" s="195"/>
      <c r="I1" s="242"/>
      <c r="J1" s="243"/>
      <c r="K1" s="195" t="str">
        <f aca="false">Engagés!$A$4</f>
        <v>TYPE DE COMPETITION</v>
      </c>
      <c r="L1" s="195"/>
      <c r="M1" s="195"/>
      <c r="N1" s="195"/>
      <c r="O1" s="195"/>
      <c r="P1" s="195"/>
      <c r="Q1" s="195"/>
      <c r="R1" s="195"/>
    </row>
    <row r="2" customFormat="false" ht="17" hidden="false" customHeight="true" outlineLevel="0" collapsed="false">
      <c r="A2" s="198"/>
      <c r="B2" s="199"/>
      <c r="C2" s="199"/>
      <c r="D2" s="200" t="s">
        <v>205</v>
      </c>
      <c r="E2" s="201"/>
      <c r="F2" s="199"/>
      <c r="G2" s="199"/>
      <c r="H2" s="202"/>
      <c r="I2" s="242"/>
      <c r="J2" s="243"/>
      <c r="K2" s="198"/>
      <c r="L2" s="199"/>
      <c r="M2" s="199"/>
      <c r="N2" s="200" t="s">
        <v>205</v>
      </c>
      <c r="O2" s="201"/>
      <c r="P2" s="199"/>
      <c r="Q2" s="199"/>
      <c r="R2" s="202"/>
    </row>
    <row r="3" customFormat="false" ht="28.35" hidden="false" customHeight="true" outlineLevel="0" collapsed="false">
      <c r="A3" s="203"/>
      <c r="B3" s="204" t="n">
        <f aca="false">Engagés!$A$6</f>
        <v>0</v>
      </c>
      <c r="C3" s="204"/>
      <c r="D3" s="204"/>
      <c r="E3" s="204"/>
      <c r="F3" s="204"/>
      <c r="G3" s="204"/>
      <c r="H3" s="202"/>
      <c r="I3" s="242"/>
      <c r="J3" s="243"/>
      <c r="K3" s="203"/>
      <c r="L3" s="204" t="n">
        <f aca="false">Engagés!$A$6</f>
        <v>0</v>
      </c>
      <c r="M3" s="204"/>
      <c r="N3" s="204"/>
      <c r="O3" s="204"/>
      <c r="P3" s="204"/>
      <c r="Q3" s="204"/>
      <c r="R3" s="202"/>
    </row>
    <row r="4" customFormat="false" ht="17" hidden="false" customHeight="true" outlineLevel="0" collapsed="false">
      <c r="A4" s="205"/>
      <c r="B4" s="206"/>
      <c r="C4" s="206"/>
      <c r="D4" s="206"/>
      <c r="E4" s="199"/>
      <c r="F4" s="199"/>
      <c r="G4" s="199"/>
      <c r="H4" s="202"/>
      <c r="I4" s="242"/>
      <c r="J4" s="243"/>
      <c r="K4" s="205"/>
      <c r="L4" s="206"/>
      <c r="M4" s="206"/>
      <c r="N4" s="206"/>
      <c r="O4" s="199"/>
      <c r="P4" s="199"/>
      <c r="Q4" s="199"/>
      <c r="R4" s="202"/>
    </row>
    <row r="5" customFormat="false" ht="17" hidden="false" customHeight="true" outlineLevel="0" collapsed="false">
      <c r="A5" s="198"/>
      <c r="B5" s="199" t="s">
        <v>45</v>
      </c>
      <c r="C5" s="207" t="s">
        <v>53</v>
      </c>
      <c r="E5" s="199" t="s">
        <v>64</v>
      </c>
      <c r="F5" s="199"/>
      <c r="G5" s="199"/>
      <c r="H5" s="202"/>
      <c r="I5" s="242"/>
      <c r="J5" s="243"/>
      <c r="K5" s="198"/>
      <c r="L5" s="199" t="s">
        <v>45</v>
      </c>
      <c r="M5" s="207" t="s">
        <v>53</v>
      </c>
      <c r="O5" s="199" t="s">
        <v>64</v>
      </c>
      <c r="P5" s="199"/>
      <c r="Q5" s="199"/>
      <c r="R5" s="202"/>
    </row>
    <row r="6" customFormat="false" ht="17" hidden="false" customHeight="true" outlineLevel="0" collapsed="false">
      <c r="A6" s="208" t="s">
        <v>207</v>
      </c>
      <c r="B6" s="209"/>
      <c r="C6" s="209"/>
      <c r="D6" s="209"/>
      <c r="E6" s="209"/>
      <c r="F6" s="209"/>
      <c r="G6" s="209"/>
      <c r="H6" s="210"/>
      <c r="I6" s="242"/>
      <c r="J6" s="243"/>
      <c r="K6" s="208" t="s">
        <v>207</v>
      </c>
      <c r="L6" s="209"/>
      <c r="M6" s="209"/>
      <c r="N6" s="209"/>
      <c r="O6" s="209"/>
      <c r="P6" s="209"/>
      <c r="Q6" s="209"/>
      <c r="R6" s="210"/>
    </row>
    <row r="7" customFormat="false" ht="17" hidden="false" customHeight="true" outlineLevel="0" collapsed="false">
      <c r="A7" s="198"/>
      <c r="B7" s="199"/>
      <c r="C7" s="199"/>
      <c r="D7" s="211" t="s">
        <v>70</v>
      </c>
      <c r="E7" s="211"/>
      <c r="F7" s="211"/>
      <c r="G7" s="211"/>
      <c r="H7" s="211"/>
      <c r="I7" s="242"/>
      <c r="J7" s="243"/>
      <c r="K7" s="198"/>
      <c r="L7" s="199"/>
      <c r="M7" s="199"/>
      <c r="N7" s="211" t="s">
        <v>70</v>
      </c>
      <c r="O7" s="211"/>
      <c r="P7" s="211"/>
      <c r="Q7" s="211"/>
      <c r="R7" s="211"/>
    </row>
    <row r="8" customFormat="false" ht="17" hidden="false" customHeight="true" outlineLevel="0" collapsed="false">
      <c r="A8" s="212" t="s">
        <v>208</v>
      </c>
      <c r="B8" s="212"/>
      <c r="C8" s="212"/>
      <c r="D8" s="213" t="n">
        <v>1</v>
      </c>
      <c r="E8" s="213" t="n">
        <v>2</v>
      </c>
      <c r="F8" s="213" t="n">
        <v>3</v>
      </c>
      <c r="G8" s="213" t="n">
        <v>4</v>
      </c>
      <c r="H8" s="213" t="n">
        <v>5</v>
      </c>
      <c r="I8" s="242"/>
      <c r="J8" s="243"/>
      <c r="K8" s="212" t="s">
        <v>208</v>
      </c>
      <c r="L8" s="212"/>
      <c r="M8" s="212"/>
      <c r="N8" s="213" t="n">
        <v>1</v>
      </c>
      <c r="O8" s="213" t="n">
        <v>2</v>
      </c>
      <c r="P8" s="213" t="n">
        <v>3</v>
      </c>
      <c r="Q8" s="213" t="n">
        <v>4</v>
      </c>
      <c r="R8" s="213" t="n">
        <v>5</v>
      </c>
    </row>
    <row r="9" customFormat="false" ht="17" hidden="false" customHeight="true" outlineLevel="0" collapsed="false">
      <c r="A9" s="212"/>
      <c r="B9" s="214"/>
      <c r="C9" s="214"/>
      <c r="D9" s="215" t="s">
        <v>209</v>
      </c>
      <c r="E9" s="215"/>
      <c r="F9" s="215"/>
      <c r="G9" s="215"/>
      <c r="H9" s="215"/>
      <c r="I9" s="242"/>
      <c r="J9" s="243"/>
      <c r="K9" s="212"/>
      <c r="L9" s="214"/>
      <c r="M9" s="214"/>
      <c r="N9" s="215" t="s">
        <v>209</v>
      </c>
      <c r="O9" s="215"/>
      <c r="P9" s="215"/>
      <c r="Q9" s="215"/>
      <c r="R9" s="215"/>
    </row>
    <row r="10" customFormat="false" ht="17" hidden="false" customHeight="true" outlineLevel="0" collapsed="false">
      <c r="A10" s="216" t="n">
        <v>1</v>
      </c>
      <c r="B10" s="199"/>
      <c r="C10" s="199"/>
      <c r="D10" s="217"/>
      <c r="E10" s="217"/>
      <c r="F10" s="217"/>
      <c r="G10" s="217"/>
      <c r="H10" s="217"/>
      <c r="I10" s="242"/>
      <c r="J10" s="243"/>
      <c r="K10" s="216" t="n">
        <v>2</v>
      </c>
      <c r="L10" s="199"/>
      <c r="M10" s="199"/>
      <c r="N10" s="217"/>
      <c r="O10" s="217"/>
      <c r="P10" s="217"/>
      <c r="Q10" s="217"/>
      <c r="R10" s="217"/>
    </row>
    <row r="11" customFormat="false" ht="17" hidden="false" customHeight="true" outlineLevel="0" collapsed="false">
      <c r="A11" s="218" t="str">
        <f aca="true">INDIRECT("Poule" &amp; $C$5 &amp; ".$B12")</f>
        <v/>
      </c>
      <c r="B11" s="218"/>
      <c r="C11" s="218"/>
      <c r="D11" s="217"/>
      <c r="E11" s="217"/>
      <c r="F11" s="217"/>
      <c r="G11" s="217"/>
      <c r="H11" s="217"/>
      <c r="I11" s="242"/>
      <c r="J11" s="243"/>
      <c r="K11" s="218" t="str">
        <f aca="true">INDIRECT("Poule"&amp;$M5&amp;".$B13")</f>
        <v/>
      </c>
      <c r="L11" s="218"/>
      <c r="M11" s="218"/>
      <c r="N11" s="217"/>
      <c r="O11" s="217"/>
      <c r="P11" s="217"/>
      <c r="Q11" s="217"/>
      <c r="R11" s="217"/>
    </row>
    <row r="12" customFormat="false" ht="17" hidden="false" customHeight="true" outlineLevel="0" collapsed="false">
      <c r="A12" s="198"/>
      <c r="B12" s="199"/>
      <c r="C12" s="219" t="str">
        <f aca="true">INDIRECT("Poule" &amp; $C$5 &amp; ".$G12")</f>
        <v/>
      </c>
      <c r="D12" s="220"/>
      <c r="E12" s="220"/>
      <c r="F12" s="220"/>
      <c r="G12" s="220"/>
      <c r="H12" s="220"/>
      <c r="I12" s="242"/>
      <c r="J12" s="243"/>
      <c r="K12" s="198"/>
      <c r="L12" s="199"/>
      <c r="M12" s="219" t="str">
        <f aca="true">INDIRECT("Poule" &amp; $M5 &amp; ".$G13")</f>
        <v/>
      </c>
      <c r="N12" s="220"/>
      <c r="O12" s="220"/>
      <c r="P12" s="220"/>
      <c r="Q12" s="220"/>
      <c r="R12" s="220"/>
    </row>
    <row r="13" customFormat="false" ht="17" hidden="false" customHeight="true" outlineLevel="0" collapsed="false">
      <c r="A13" s="221" t="str">
        <f aca="true">INDIRECT("Poule" &amp; $C$5 &amp; ".$C12")</f>
        <v/>
      </c>
      <c r="B13" s="199"/>
      <c r="C13" s="199"/>
      <c r="D13" s="222"/>
      <c r="E13" s="222"/>
      <c r="F13" s="222"/>
      <c r="G13" s="222"/>
      <c r="H13" s="222"/>
      <c r="I13" s="242"/>
      <c r="J13" s="243"/>
      <c r="K13" s="221" t="str">
        <f aca="true">INDIRECT("Poule" &amp; $M5 &amp; ".$C13")</f>
        <v/>
      </c>
      <c r="L13" s="199"/>
      <c r="M13" s="199"/>
      <c r="N13" s="222"/>
      <c r="O13" s="222"/>
      <c r="P13" s="222"/>
      <c r="Q13" s="222"/>
      <c r="R13" s="222"/>
    </row>
    <row r="14" customFormat="false" ht="17" hidden="false" customHeight="true" outlineLevel="0" collapsed="false">
      <c r="A14" s="198"/>
      <c r="B14" s="223" t="s">
        <v>210</v>
      </c>
      <c r="C14" s="199"/>
      <c r="D14" s="224"/>
      <c r="E14" s="224"/>
      <c r="F14" s="224"/>
      <c r="G14" s="224"/>
      <c r="H14" s="224"/>
      <c r="I14" s="242"/>
      <c r="J14" s="243"/>
      <c r="K14" s="198"/>
      <c r="L14" s="223" t="s">
        <v>210</v>
      </c>
      <c r="M14" s="199"/>
      <c r="N14" s="224"/>
      <c r="O14" s="224"/>
      <c r="P14" s="224"/>
      <c r="Q14" s="224"/>
      <c r="R14" s="224"/>
    </row>
    <row r="15" customFormat="false" ht="17" hidden="false" customHeight="true" outlineLevel="0" collapsed="false">
      <c r="A15" s="216" t="n">
        <v>3</v>
      </c>
      <c r="B15" s="199"/>
      <c r="C15" s="199"/>
      <c r="D15" s="225"/>
      <c r="E15" s="225"/>
      <c r="F15" s="225"/>
      <c r="G15" s="225"/>
      <c r="H15" s="225"/>
      <c r="I15" s="242"/>
      <c r="J15" s="243"/>
      <c r="K15" s="216" t="n">
        <v>3</v>
      </c>
      <c r="L15" s="199"/>
      <c r="M15" s="199"/>
      <c r="N15" s="225"/>
      <c r="O15" s="225"/>
      <c r="P15" s="225"/>
      <c r="Q15" s="225"/>
      <c r="R15" s="225"/>
    </row>
    <row r="16" customFormat="false" ht="17" hidden="false" customHeight="true" outlineLevel="0" collapsed="false">
      <c r="A16" s="218" t="str">
        <f aca="true">INDIRECT("Poule" &amp; $C$5 &amp; ".$B14")</f>
        <v/>
      </c>
      <c r="B16" s="218"/>
      <c r="C16" s="218"/>
      <c r="D16" s="217"/>
      <c r="E16" s="217"/>
      <c r="F16" s="217"/>
      <c r="G16" s="217"/>
      <c r="H16" s="217"/>
      <c r="I16" s="242"/>
      <c r="J16" s="243"/>
      <c r="K16" s="218" t="str">
        <f aca="true">INDIRECT("Poule" &amp; $M5 &amp; ".$B14")</f>
        <v/>
      </c>
      <c r="L16" s="218"/>
      <c r="M16" s="218"/>
      <c r="N16" s="217"/>
      <c r="O16" s="217"/>
      <c r="P16" s="217"/>
      <c r="Q16" s="217"/>
      <c r="R16" s="217"/>
    </row>
    <row r="17" customFormat="false" ht="17" hidden="false" customHeight="true" outlineLevel="0" collapsed="false">
      <c r="A17" s="198"/>
      <c r="B17" s="199"/>
      <c r="C17" s="219" t="str">
        <f aca="true">INDIRECT("Poule" &amp; $C$5 &amp; ".$G14")</f>
        <v/>
      </c>
      <c r="D17" s="220"/>
      <c r="E17" s="220"/>
      <c r="F17" s="220"/>
      <c r="G17" s="220"/>
      <c r="H17" s="220"/>
      <c r="I17" s="242"/>
      <c r="J17" s="243"/>
      <c r="K17" s="198"/>
      <c r="L17" s="199"/>
      <c r="M17" s="219" t="str">
        <f aca="true">INDIRECT("Poule" &amp; $M5 &amp; ".$G14")</f>
        <v/>
      </c>
      <c r="N17" s="220"/>
      <c r="O17" s="220"/>
      <c r="P17" s="220"/>
      <c r="Q17" s="220"/>
      <c r="R17" s="220"/>
    </row>
    <row r="18" customFormat="false" ht="17" hidden="false" customHeight="true" outlineLevel="0" collapsed="false">
      <c r="A18" s="221" t="str">
        <f aca="true">INDIRECT("Poule" &amp; $C$5 &amp; ".$C14")</f>
        <v/>
      </c>
      <c r="B18" s="199"/>
      <c r="C18" s="199"/>
      <c r="D18" s="222"/>
      <c r="E18" s="222"/>
      <c r="F18" s="222"/>
      <c r="G18" s="222"/>
      <c r="H18" s="222"/>
      <c r="I18" s="242"/>
      <c r="J18" s="243"/>
      <c r="K18" s="221" t="str">
        <f aca="true">INDIRECT("Poule" &amp; $M5 &amp; ".$C14")</f>
        <v/>
      </c>
      <c r="L18" s="199"/>
      <c r="M18" s="199"/>
      <c r="N18" s="222"/>
      <c r="O18" s="222"/>
      <c r="P18" s="222"/>
      <c r="Q18" s="222"/>
      <c r="R18" s="222"/>
    </row>
    <row r="19" customFormat="false" ht="17" hidden="false" customHeight="true" outlineLevel="0" collapsed="false">
      <c r="A19" s="198"/>
      <c r="B19" s="199"/>
      <c r="C19" s="199"/>
      <c r="D19" s="224"/>
      <c r="E19" s="224"/>
      <c r="F19" s="224"/>
      <c r="G19" s="224"/>
      <c r="H19" s="224"/>
      <c r="I19" s="242"/>
      <c r="J19" s="243"/>
      <c r="K19" s="198"/>
      <c r="L19" s="199"/>
      <c r="M19" s="199"/>
      <c r="N19" s="224"/>
      <c r="O19" s="224"/>
      <c r="P19" s="224"/>
      <c r="Q19" s="224"/>
      <c r="R19" s="224"/>
    </row>
    <row r="20" customFormat="false" ht="17" hidden="false" customHeight="true" outlineLevel="0" collapsed="false">
      <c r="A20" s="198"/>
      <c r="B20" s="199"/>
      <c r="C20" s="199"/>
      <c r="D20" s="199"/>
      <c r="E20" s="199"/>
      <c r="F20" s="199"/>
      <c r="G20" s="199"/>
      <c r="H20" s="202"/>
      <c r="I20" s="242"/>
      <c r="J20" s="243"/>
      <c r="K20" s="198"/>
      <c r="L20" s="199"/>
      <c r="M20" s="199"/>
      <c r="N20" s="199"/>
      <c r="O20" s="199"/>
      <c r="P20" s="199"/>
      <c r="Q20" s="199"/>
      <c r="R20" s="202"/>
    </row>
    <row r="21" customFormat="false" ht="17" hidden="false" customHeight="true" outlineLevel="0" collapsed="false">
      <c r="A21" s="226" t="s">
        <v>211</v>
      </c>
      <c r="B21" s="226"/>
      <c r="C21" s="226"/>
      <c r="D21" s="227" t="s">
        <v>212</v>
      </c>
      <c r="E21" s="227" t="s">
        <v>213</v>
      </c>
      <c r="F21" s="227" t="s">
        <v>214</v>
      </c>
      <c r="G21" s="199"/>
      <c r="H21" s="202"/>
      <c r="I21" s="242"/>
      <c r="J21" s="243"/>
      <c r="K21" s="226" t="s">
        <v>211</v>
      </c>
      <c r="L21" s="226"/>
      <c r="M21" s="226"/>
      <c r="N21" s="227" t="s">
        <v>212</v>
      </c>
      <c r="O21" s="227" t="s">
        <v>213</v>
      </c>
      <c r="P21" s="227" t="s">
        <v>214</v>
      </c>
      <c r="Q21" s="199"/>
      <c r="R21" s="202"/>
    </row>
    <row r="22" customFormat="false" ht="17" hidden="false" customHeight="true" outlineLevel="0" collapsed="false">
      <c r="A22" s="244" t="str">
        <f aca="false">A11</f>
        <v/>
      </c>
      <c r="B22" s="244"/>
      <c r="C22" s="244"/>
      <c r="D22" s="225"/>
      <c r="E22" s="225"/>
      <c r="F22" s="225"/>
      <c r="G22" s="199"/>
      <c r="H22" s="202"/>
      <c r="I22" s="242"/>
      <c r="J22" s="243"/>
      <c r="K22" s="244" t="str">
        <f aca="false">K11</f>
        <v/>
      </c>
      <c r="L22" s="244"/>
      <c r="M22" s="244"/>
      <c r="N22" s="225"/>
      <c r="O22" s="225"/>
      <c r="P22" s="225"/>
      <c r="Q22" s="199"/>
      <c r="R22" s="202"/>
    </row>
    <row r="23" customFormat="false" ht="17" hidden="false" customHeight="true" outlineLevel="0" collapsed="false">
      <c r="A23" s="244"/>
      <c r="B23" s="244"/>
      <c r="C23" s="244"/>
      <c r="D23" s="220"/>
      <c r="E23" s="220"/>
      <c r="F23" s="220"/>
      <c r="G23" s="199"/>
      <c r="H23" s="202"/>
      <c r="I23" s="242"/>
      <c r="J23" s="243"/>
      <c r="K23" s="244"/>
      <c r="L23" s="244"/>
      <c r="M23" s="244"/>
      <c r="N23" s="220"/>
      <c r="O23" s="220"/>
      <c r="P23" s="220"/>
      <c r="Q23" s="199"/>
      <c r="R23" s="202"/>
    </row>
    <row r="24" customFormat="false" ht="17" hidden="false" customHeight="true" outlineLevel="0" collapsed="false">
      <c r="A24" s="245" t="str">
        <f aca="false">A16</f>
        <v/>
      </c>
      <c r="B24" s="245"/>
      <c r="C24" s="245"/>
      <c r="D24" s="225"/>
      <c r="E24" s="225"/>
      <c r="F24" s="225"/>
      <c r="G24" s="199"/>
      <c r="H24" s="202"/>
      <c r="I24" s="242"/>
      <c r="J24" s="243"/>
      <c r="K24" s="245" t="str">
        <f aca="false">K16</f>
        <v/>
      </c>
      <c r="L24" s="245"/>
      <c r="M24" s="245"/>
      <c r="N24" s="225"/>
      <c r="O24" s="225"/>
      <c r="P24" s="225"/>
      <c r="Q24" s="199"/>
      <c r="R24" s="202"/>
    </row>
    <row r="25" customFormat="false" ht="17" hidden="false" customHeight="true" outlineLevel="0" collapsed="false">
      <c r="A25" s="245"/>
      <c r="B25" s="245"/>
      <c r="C25" s="245"/>
      <c r="D25" s="220"/>
      <c r="E25" s="220"/>
      <c r="F25" s="220"/>
      <c r="G25" s="199"/>
      <c r="H25" s="202"/>
      <c r="I25" s="242"/>
      <c r="J25" s="243"/>
      <c r="K25" s="245"/>
      <c r="L25" s="245"/>
      <c r="M25" s="245"/>
      <c r="N25" s="220"/>
      <c r="O25" s="220"/>
      <c r="P25" s="220"/>
      <c r="Q25" s="199"/>
      <c r="R25" s="202"/>
    </row>
    <row r="26" customFormat="false" ht="17" hidden="false" customHeight="true" outlineLevel="0" collapsed="false">
      <c r="A26" s="234" t="s">
        <v>215</v>
      </c>
      <c r="B26" s="199"/>
      <c r="C26" s="199"/>
      <c r="D26" s="199"/>
      <c r="E26" s="199"/>
      <c r="F26" s="199"/>
      <c r="G26" s="199"/>
      <c r="H26" s="202"/>
      <c r="I26" s="242"/>
      <c r="J26" s="243"/>
      <c r="K26" s="234" t="s">
        <v>215</v>
      </c>
      <c r="L26" s="199"/>
      <c r="M26" s="199"/>
      <c r="N26" s="199"/>
      <c r="O26" s="199"/>
      <c r="P26" s="199"/>
      <c r="Q26" s="199"/>
      <c r="R26" s="202"/>
    </row>
    <row r="27" customFormat="false" ht="17" hidden="false" customHeight="true" outlineLevel="0" collapsed="false">
      <c r="A27" s="198"/>
      <c r="B27" s="199"/>
      <c r="C27" s="199"/>
      <c r="D27" s="199"/>
      <c r="E27" s="199"/>
      <c r="F27" s="199"/>
      <c r="G27" s="199"/>
      <c r="H27" s="202"/>
      <c r="I27" s="242"/>
      <c r="J27" s="243"/>
      <c r="K27" s="198"/>
      <c r="L27" s="199"/>
      <c r="M27" s="199"/>
      <c r="N27" s="199"/>
      <c r="O27" s="199"/>
      <c r="P27" s="199"/>
      <c r="Q27" s="199"/>
      <c r="R27" s="202"/>
    </row>
    <row r="28" customFormat="false" ht="17" hidden="false" customHeight="true" outlineLevel="0" collapsed="false">
      <c r="A28" s="235" t="s">
        <v>216</v>
      </c>
      <c r="B28" s="232"/>
      <c r="C28" s="232"/>
      <c r="D28" s="232"/>
      <c r="E28" s="232"/>
      <c r="F28" s="232"/>
      <c r="G28" s="232"/>
      <c r="H28" s="233"/>
      <c r="I28" s="242"/>
      <c r="J28" s="243"/>
      <c r="K28" s="235" t="s">
        <v>216</v>
      </c>
      <c r="L28" s="232"/>
      <c r="M28" s="232"/>
      <c r="N28" s="232"/>
      <c r="O28" s="232"/>
      <c r="P28" s="232"/>
      <c r="Q28" s="232"/>
      <c r="R28" s="233"/>
    </row>
    <row r="29" customFormat="false" ht="14.15" hidden="false" customHeight="true" outlineLevel="0" collapsed="false">
      <c r="A29" s="246"/>
      <c r="B29" s="246"/>
      <c r="C29" s="246"/>
      <c r="D29" s="246"/>
      <c r="E29" s="246"/>
      <c r="F29" s="246"/>
      <c r="G29" s="246"/>
      <c r="H29" s="246"/>
      <c r="I29" s="247"/>
      <c r="J29" s="248"/>
      <c r="K29" s="246"/>
      <c r="L29" s="246"/>
      <c r="M29" s="246"/>
      <c r="N29" s="246"/>
      <c r="O29" s="246"/>
      <c r="P29" s="246"/>
      <c r="Q29" s="246"/>
      <c r="R29" s="246"/>
    </row>
    <row r="30" customFormat="false" ht="14.15" hidden="false" customHeight="true" outlineLevel="0" collapsed="false">
      <c r="A30" s="249"/>
      <c r="B30" s="249"/>
      <c r="C30" s="249"/>
      <c r="D30" s="249"/>
      <c r="E30" s="249"/>
      <c r="F30" s="249"/>
      <c r="G30" s="249"/>
      <c r="H30" s="249"/>
      <c r="I30" s="250"/>
      <c r="J30" s="251"/>
      <c r="K30" s="249"/>
      <c r="L30" s="249"/>
      <c r="M30" s="249"/>
      <c r="N30" s="249"/>
      <c r="O30" s="249"/>
      <c r="P30" s="249"/>
      <c r="Q30" s="249"/>
      <c r="R30" s="249"/>
    </row>
    <row r="31" customFormat="false" ht="28.35" hidden="false" customHeight="true" outlineLevel="0" collapsed="false">
      <c r="A31" s="195" t="str">
        <f aca="false">Engagés!$A$4</f>
        <v>TYPE DE COMPETITION</v>
      </c>
      <c r="B31" s="195"/>
      <c r="C31" s="195"/>
      <c r="D31" s="195"/>
      <c r="E31" s="195"/>
      <c r="F31" s="195"/>
      <c r="G31" s="195"/>
      <c r="H31" s="195"/>
      <c r="I31" s="242"/>
      <c r="J31" s="243"/>
      <c r="K31" s="195" t="str">
        <f aca="false">Engagés!$A$4</f>
        <v>TYPE DE COMPETITION</v>
      </c>
      <c r="L31" s="195"/>
      <c r="M31" s="195"/>
      <c r="N31" s="195"/>
      <c r="O31" s="195"/>
      <c r="P31" s="195"/>
      <c r="Q31" s="195"/>
      <c r="R31" s="195"/>
      <c r="U31" s="252"/>
    </row>
    <row r="32" customFormat="false" ht="17" hidden="false" customHeight="true" outlineLevel="0" collapsed="false">
      <c r="A32" s="198"/>
      <c r="B32" s="199"/>
      <c r="C32" s="199"/>
      <c r="D32" s="200" t="s">
        <v>205</v>
      </c>
      <c r="E32" s="201"/>
      <c r="F32" s="199"/>
      <c r="G32" s="199"/>
      <c r="H32" s="202"/>
      <c r="I32" s="242"/>
      <c r="J32" s="243"/>
      <c r="K32" s="198"/>
      <c r="L32" s="199"/>
      <c r="M32" s="199"/>
      <c r="N32" s="200" t="s">
        <v>205</v>
      </c>
      <c r="O32" s="201"/>
      <c r="P32" s="199"/>
      <c r="Q32" s="199"/>
      <c r="R32" s="202"/>
    </row>
    <row r="33" customFormat="false" ht="28.35" hidden="false" customHeight="true" outlineLevel="0" collapsed="false">
      <c r="A33" s="203"/>
      <c r="B33" s="204" t="n">
        <f aca="false">Engagés!$A$6</f>
        <v>0</v>
      </c>
      <c r="C33" s="204"/>
      <c r="D33" s="204"/>
      <c r="E33" s="204"/>
      <c r="F33" s="204"/>
      <c r="G33" s="204"/>
      <c r="H33" s="202"/>
      <c r="I33" s="242"/>
      <c r="J33" s="243"/>
      <c r="K33" s="203"/>
      <c r="L33" s="204" t="n">
        <f aca="false">Engagés!$A$6</f>
        <v>0</v>
      </c>
      <c r="M33" s="204"/>
      <c r="N33" s="204"/>
      <c r="O33" s="204"/>
      <c r="P33" s="204"/>
      <c r="Q33" s="204"/>
      <c r="R33" s="202"/>
    </row>
    <row r="34" customFormat="false" ht="17" hidden="false" customHeight="true" outlineLevel="0" collapsed="false">
      <c r="A34" s="205"/>
      <c r="B34" s="206"/>
      <c r="C34" s="206"/>
      <c r="D34" s="206"/>
      <c r="E34" s="199"/>
      <c r="F34" s="199"/>
      <c r="G34" s="199"/>
      <c r="H34" s="202"/>
      <c r="I34" s="242"/>
      <c r="J34" s="243"/>
      <c r="K34" s="205"/>
      <c r="L34" s="206"/>
      <c r="M34" s="206"/>
      <c r="N34" s="206"/>
      <c r="O34" s="199"/>
      <c r="P34" s="199"/>
      <c r="Q34" s="199"/>
      <c r="R34" s="202"/>
    </row>
    <row r="35" customFormat="false" ht="17" hidden="false" customHeight="true" outlineLevel="0" collapsed="false">
      <c r="A35" s="198"/>
      <c r="B35" s="199" t="s">
        <v>45</v>
      </c>
      <c r="C35" s="207" t="s">
        <v>53</v>
      </c>
      <c r="E35" s="199" t="s">
        <v>64</v>
      </c>
      <c r="F35" s="199"/>
      <c r="G35" s="199"/>
      <c r="H35" s="202"/>
      <c r="I35" s="242"/>
      <c r="J35" s="243"/>
      <c r="K35" s="198"/>
      <c r="L35" s="199" t="s">
        <v>45</v>
      </c>
      <c r="M35" s="207"/>
      <c r="O35" s="199" t="s">
        <v>64</v>
      </c>
      <c r="P35" s="199"/>
      <c r="Q35" s="199"/>
      <c r="R35" s="202"/>
    </row>
    <row r="36" customFormat="false" ht="17" hidden="false" customHeight="true" outlineLevel="0" collapsed="false">
      <c r="A36" s="208" t="s">
        <v>207</v>
      </c>
      <c r="B36" s="209"/>
      <c r="C36" s="209"/>
      <c r="D36" s="209"/>
      <c r="E36" s="209"/>
      <c r="F36" s="209"/>
      <c r="G36" s="209"/>
      <c r="H36" s="210"/>
      <c r="I36" s="242"/>
      <c r="J36" s="243"/>
      <c r="K36" s="208" t="s">
        <v>207</v>
      </c>
      <c r="L36" s="209"/>
      <c r="M36" s="209"/>
      <c r="N36" s="209"/>
      <c r="O36" s="209"/>
      <c r="P36" s="209"/>
      <c r="Q36" s="209"/>
      <c r="R36" s="210"/>
    </row>
    <row r="37" customFormat="false" ht="17" hidden="false" customHeight="true" outlineLevel="0" collapsed="false">
      <c r="A37" s="198"/>
      <c r="B37" s="199"/>
      <c r="C37" s="199"/>
      <c r="D37" s="211" t="s">
        <v>70</v>
      </c>
      <c r="E37" s="211"/>
      <c r="F37" s="211"/>
      <c r="G37" s="211"/>
      <c r="H37" s="211"/>
      <c r="I37" s="242"/>
      <c r="J37" s="243"/>
      <c r="K37" s="198"/>
      <c r="L37" s="199"/>
      <c r="M37" s="199"/>
      <c r="N37" s="211" t="s">
        <v>70</v>
      </c>
      <c r="O37" s="211"/>
      <c r="P37" s="211"/>
      <c r="Q37" s="211"/>
      <c r="R37" s="211"/>
    </row>
    <row r="38" customFormat="false" ht="17" hidden="false" customHeight="true" outlineLevel="0" collapsed="false">
      <c r="A38" s="212" t="s">
        <v>208</v>
      </c>
      <c r="B38" s="212"/>
      <c r="C38" s="212"/>
      <c r="D38" s="213" t="n">
        <v>1</v>
      </c>
      <c r="E38" s="213" t="n">
        <v>2</v>
      </c>
      <c r="F38" s="213" t="n">
        <v>3</v>
      </c>
      <c r="G38" s="213" t="n">
        <v>4</v>
      </c>
      <c r="H38" s="213" t="n">
        <v>5</v>
      </c>
      <c r="I38" s="242"/>
      <c r="J38" s="243"/>
      <c r="K38" s="212" t="s">
        <v>208</v>
      </c>
      <c r="L38" s="212"/>
      <c r="M38" s="212"/>
      <c r="N38" s="213" t="n">
        <v>1</v>
      </c>
      <c r="O38" s="213" t="n">
        <v>2</v>
      </c>
      <c r="P38" s="213" t="n">
        <v>3</v>
      </c>
      <c r="Q38" s="213" t="n">
        <v>4</v>
      </c>
      <c r="R38" s="213" t="n">
        <v>5</v>
      </c>
    </row>
    <row r="39" customFormat="false" ht="17" hidden="false" customHeight="true" outlineLevel="0" collapsed="false">
      <c r="A39" s="212"/>
      <c r="B39" s="214"/>
      <c r="C39" s="214"/>
      <c r="D39" s="215" t="s">
        <v>209</v>
      </c>
      <c r="E39" s="215"/>
      <c r="F39" s="215"/>
      <c r="G39" s="215"/>
      <c r="H39" s="215"/>
      <c r="I39" s="242"/>
      <c r="J39" s="243"/>
      <c r="K39" s="212"/>
      <c r="L39" s="214"/>
      <c r="M39" s="214"/>
      <c r="N39" s="215" t="s">
        <v>209</v>
      </c>
      <c r="O39" s="215"/>
      <c r="P39" s="215"/>
      <c r="Q39" s="215"/>
      <c r="R39" s="215"/>
    </row>
    <row r="40" customFormat="false" ht="17" hidden="false" customHeight="true" outlineLevel="0" collapsed="false">
      <c r="A40" s="216" t="n">
        <v>1</v>
      </c>
      <c r="B40" s="199"/>
      <c r="C40" s="199"/>
      <c r="D40" s="217"/>
      <c r="E40" s="217"/>
      <c r="F40" s="217"/>
      <c r="G40" s="217"/>
      <c r="H40" s="217"/>
      <c r="I40" s="242"/>
      <c r="J40" s="243"/>
      <c r="K40" s="216"/>
      <c r="L40" s="199"/>
      <c r="M40" s="199"/>
      <c r="N40" s="217"/>
      <c r="O40" s="217"/>
      <c r="P40" s="217"/>
      <c r="Q40" s="217"/>
      <c r="R40" s="217"/>
    </row>
    <row r="41" customFormat="false" ht="17" hidden="false" customHeight="true" outlineLevel="0" collapsed="false">
      <c r="A41" s="218" t="str">
        <f aca="true">INDIRECT("Poule" &amp; $C35 &amp; ".$B12")</f>
        <v/>
      </c>
      <c r="B41" s="218"/>
      <c r="C41" s="218"/>
      <c r="D41" s="217"/>
      <c r="E41" s="217"/>
      <c r="F41" s="217"/>
      <c r="G41" s="217"/>
      <c r="H41" s="217"/>
      <c r="I41" s="242"/>
      <c r="J41" s="243"/>
      <c r="K41" s="218"/>
      <c r="L41" s="218"/>
      <c r="M41" s="218"/>
      <c r="N41" s="217"/>
      <c r="O41" s="217"/>
      <c r="P41" s="217"/>
      <c r="Q41" s="217"/>
      <c r="R41" s="217"/>
    </row>
    <row r="42" customFormat="false" ht="17" hidden="false" customHeight="true" outlineLevel="0" collapsed="false">
      <c r="A42" s="198"/>
      <c r="B42" s="199"/>
      <c r="C42" s="219" t="str">
        <f aca="true">INDIRECT("Poule" &amp; $C35 &amp; ".$G12")</f>
        <v/>
      </c>
      <c r="D42" s="220"/>
      <c r="E42" s="220"/>
      <c r="F42" s="220"/>
      <c r="G42" s="220"/>
      <c r="H42" s="220"/>
      <c r="I42" s="242"/>
      <c r="J42" s="243"/>
      <c r="K42" s="198"/>
      <c r="L42" s="199"/>
      <c r="M42" s="219"/>
      <c r="N42" s="220"/>
      <c r="O42" s="220"/>
      <c r="P42" s="220"/>
      <c r="Q42" s="220"/>
      <c r="R42" s="220"/>
    </row>
    <row r="43" customFormat="false" ht="17" hidden="false" customHeight="true" outlineLevel="0" collapsed="false">
      <c r="A43" s="221" t="str">
        <f aca="true">INDIRECT("Poule" &amp; $C35 &amp; ".$C12")</f>
        <v/>
      </c>
      <c r="B43" s="199"/>
      <c r="C43" s="199"/>
      <c r="D43" s="222"/>
      <c r="E43" s="222"/>
      <c r="F43" s="222"/>
      <c r="G43" s="222"/>
      <c r="H43" s="222"/>
      <c r="I43" s="242"/>
      <c r="J43" s="243"/>
      <c r="K43" s="221"/>
      <c r="L43" s="199"/>
      <c r="M43" s="199"/>
      <c r="N43" s="222"/>
      <c r="O43" s="222"/>
      <c r="P43" s="222"/>
      <c r="Q43" s="222"/>
      <c r="R43" s="222"/>
    </row>
    <row r="44" customFormat="false" ht="17" hidden="false" customHeight="true" outlineLevel="0" collapsed="false">
      <c r="A44" s="198"/>
      <c r="B44" s="223" t="s">
        <v>210</v>
      </c>
      <c r="C44" s="199"/>
      <c r="D44" s="224"/>
      <c r="E44" s="224"/>
      <c r="F44" s="224"/>
      <c r="G44" s="224"/>
      <c r="H44" s="224"/>
      <c r="I44" s="242"/>
      <c r="J44" s="243"/>
      <c r="K44" s="198"/>
      <c r="L44" s="223" t="s">
        <v>210</v>
      </c>
      <c r="M44" s="199"/>
      <c r="N44" s="224"/>
      <c r="O44" s="224"/>
      <c r="P44" s="224"/>
      <c r="Q44" s="224"/>
      <c r="R44" s="224"/>
    </row>
    <row r="45" customFormat="false" ht="17" hidden="false" customHeight="true" outlineLevel="0" collapsed="false">
      <c r="A45" s="216" t="n">
        <v>2</v>
      </c>
      <c r="B45" s="199"/>
      <c r="C45" s="199"/>
      <c r="D45" s="225"/>
      <c r="E45" s="225"/>
      <c r="F45" s="225"/>
      <c r="G45" s="225"/>
      <c r="H45" s="225"/>
      <c r="I45" s="242"/>
      <c r="J45" s="243"/>
      <c r="K45" s="216"/>
      <c r="L45" s="199"/>
      <c r="M45" s="199"/>
      <c r="N45" s="225"/>
      <c r="O45" s="225"/>
      <c r="P45" s="225"/>
      <c r="Q45" s="225"/>
      <c r="R45" s="225"/>
    </row>
    <row r="46" customFormat="false" ht="17" hidden="false" customHeight="true" outlineLevel="0" collapsed="false">
      <c r="A46" s="218" t="str">
        <f aca="true">INDIRECT("Poule"&amp;$C35&amp;".$B13")</f>
        <v/>
      </c>
      <c r="B46" s="218"/>
      <c r="C46" s="218"/>
      <c r="D46" s="217"/>
      <c r="E46" s="217"/>
      <c r="F46" s="217"/>
      <c r="G46" s="217"/>
      <c r="H46" s="217"/>
      <c r="I46" s="242"/>
      <c r="J46" s="243"/>
      <c r="K46" s="218"/>
      <c r="L46" s="218"/>
      <c r="M46" s="218"/>
      <c r="N46" s="217"/>
      <c r="O46" s="217"/>
      <c r="P46" s="217"/>
      <c r="Q46" s="217"/>
      <c r="R46" s="217"/>
    </row>
    <row r="47" customFormat="false" ht="17" hidden="false" customHeight="true" outlineLevel="0" collapsed="false">
      <c r="A47" s="198"/>
      <c r="B47" s="199"/>
      <c r="C47" s="219" t="str">
        <f aca="true">INDIRECT("Poule" &amp; $C35 &amp; ".$G13")</f>
        <v/>
      </c>
      <c r="D47" s="220"/>
      <c r="E47" s="220"/>
      <c r="F47" s="220"/>
      <c r="G47" s="220"/>
      <c r="H47" s="220"/>
      <c r="I47" s="242"/>
      <c r="J47" s="243"/>
      <c r="K47" s="198"/>
      <c r="L47" s="199"/>
      <c r="M47" s="219"/>
      <c r="N47" s="220"/>
      <c r="O47" s="220"/>
      <c r="P47" s="220"/>
      <c r="Q47" s="220"/>
      <c r="R47" s="220"/>
    </row>
    <row r="48" customFormat="false" ht="17" hidden="false" customHeight="true" outlineLevel="0" collapsed="false">
      <c r="A48" s="221" t="str">
        <f aca="true">INDIRECT("Poule" &amp; $C35 &amp; ".$C13")</f>
        <v/>
      </c>
      <c r="B48" s="199"/>
      <c r="C48" s="199"/>
      <c r="D48" s="222"/>
      <c r="E48" s="222"/>
      <c r="F48" s="222"/>
      <c r="G48" s="222"/>
      <c r="H48" s="222"/>
      <c r="I48" s="242"/>
      <c r="J48" s="243"/>
      <c r="K48" s="221"/>
      <c r="L48" s="199"/>
      <c r="M48" s="199"/>
      <c r="N48" s="222"/>
      <c r="O48" s="222"/>
      <c r="P48" s="222"/>
      <c r="Q48" s="222"/>
      <c r="R48" s="222"/>
    </row>
    <row r="49" customFormat="false" ht="17" hidden="false" customHeight="true" outlineLevel="0" collapsed="false">
      <c r="A49" s="198"/>
      <c r="B49" s="199"/>
      <c r="C49" s="199"/>
      <c r="D49" s="224"/>
      <c r="E49" s="224"/>
      <c r="F49" s="224"/>
      <c r="G49" s="224"/>
      <c r="H49" s="224"/>
      <c r="I49" s="242"/>
      <c r="J49" s="243"/>
      <c r="K49" s="198"/>
      <c r="L49" s="199"/>
      <c r="M49" s="199"/>
      <c r="N49" s="224"/>
      <c r="O49" s="224"/>
      <c r="P49" s="224"/>
      <c r="Q49" s="224"/>
      <c r="R49" s="224"/>
    </row>
    <row r="50" customFormat="false" ht="17" hidden="false" customHeight="true" outlineLevel="0" collapsed="false">
      <c r="A50" s="198"/>
      <c r="B50" s="199"/>
      <c r="C50" s="199"/>
      <c r="D50" s="199"/>
      <c r="E50" s="199"/>
      <c r="F50" s="199"/>
      <c r="G50" s="199"/>
      <c r="H50" s="202"/>
      <c r="I50" s="242"/>
      <c r="J50" s="243"/>
      <c r="K50" s="198"/>
      <c r="L50" s="199"/>
      <c r="M50" s="199"/>
      <c r="N50" s="199"/>
      <c r="O50" s="199"/>
      <c r="P50" s="199"/>
      <c r="Q50" s="199"/>
      <c r="R50" s="202"/>
    </row>
    <row r="51" customFormat="false" ht="17" hidden="false" customHeight="true" outlineLevel="0" collapsed="false">
      <c r="A51" s="226" t="s">
        <v>211</v>
      </c>
      <c r="B51" s="226"/>
      <c r="C51" s="226"/>
      <c r="D51" s="227" t="s">
        <v>212</v>
      </c>
      <c r="E51" s="227" t="s">
        <v>213</v>
      </c>
      <c r="F51" s="227" t="s">
        <v>214</v>
      </c>
      <c r="G51" s="199"/>
      <c r="H51" s="202"/>
      <c r="I51" s="242"/>
      <c r="J51" s="243"/>
      <c r="K51" s="226" t="s">
        <v>211</v>
      </c>
      <c r="L51" s="226"/>
      <c r="M51" s="226"/>
      <c r="N51" s="227" t="s">
        <v>212</v>
      </c>
      <c r="O51" s="227" t="s">
        <v>213</v>
      </c>
      <c r="P51" s="227" t="s">
        <v>214</v>
      </c>
      <c r="Q51" s="199"/>
      <c r="R51" s="202"/>
    </row>
    <row r="52" customFormat="false" ht="17" hidden="false" customHeight="true" outlineLevel="0" collapsed="false">
      <c r="A52" s="244" t="str">
        <f aca="false">A41</f>
        <v/>
      </c>
      <c r="B52" s="244"/>
      <c r="C52" s="244"/>
      <c r="D52" s="225"/>
      <c r="E52" s="225"/>
      <c r="F52" s="225"/>
      <c r="G52" s="199"/>
      <c r="H52" s="202"/>
      <c r="I52" s="242"/>
      <c r="J52" s="243"/>
      <c r="K52" s="228"/>
      <c r="L52" s="229"/>
      <c r="M52" s="230"/>
      <c r="N52" s="225"/>
      <c r="O52" s="225"/>
      <c r="P52" s="225"/>
      <c r="Q52" s="199"/>
      <c r="R52" s="202"/>
    </row>
    <row r="53" customFormat="false" ht="17" hidden="false" customHeight="true" outlineLevel="0" collapsed="false">
      <c r="A53" s="244"/>
      <c r="B53" s="244"/>
      <c r="C53" s="244"/>
      <c r="D53" s="220"/>
      <c r="E53" s="220"/>
      <c r="F53" s="220"/>
      <c r="G53" s="199"/>
      <c r="H53" s="202"/>
      <c r="I53" s="242"/>
      <c r="J53" s="243"/>
      <c r="K53" s="231"/>
      <c r="L53" s="232"/>
      <c r="M53" s="233"/>
      <c r="N53" s="220"/>
      <c r="O53" s="220"/>
      <c r="P53" s="220"/>
      <c r="Q53" s="199"/>
      <c r="R53" s="202"/>
    </row>
    <row r="54" customFormat="false" ht="17" hidden="false" customHeight="true" outlineLevel="0" collapsed="false">
      <c r="A54" s="245" t="str">
        <f aca="false">A46</f>
        <v/>
      </c>
      <c r="B54" s="245"/>
      <c r="C54" s="245"/>
      <c r="D54" s="225"/>
      <c r="E54" s="225"/>
      <c r="F54" s="225"/>
      <c r="G54" s="199"/>
      <c r="H54" s="202"/>
      <c r="I54" s="242"/>
      <c r="J54" s="243"/>
      <c r="K54" s="228"/>
      <c r="L54" s="229"/>
      <c r="M54" s="230"/>
      <c r="N54" s="225"/>
      <c r="O54" s="225"/>
      <c r="P54" s="225"/>
      <c r="Q54" s="199"/>
      <c r="R54" s="202"/>
    </row>
    <row r="55" customFormat="false" ht="17" hidden="false" customHeight="true" outlineLevel="0" collapsed="false">
      <c r="A55" s="245"/>
      <c r="B55" s="245"/>
      <c r="C55" s="245"/>
      <c r="D55" s="220"/>
      <c r="E55" s="220"/>
      <c r="F55" s="220"/>
      <c r="G55" s="199"/>
      <c r="H55" s="202"/>
      <c r="I55" s="242"/>
      <c r="J55" s="243"/>
      <c r="K55" s="231"/>
      <c r="L55" s="232"/>
      <c r="M55" s="233"/>
      <c r="N55" s="220"/>
      <c r="O55" s="220"/>
      <c r="P55" s="220"/>
      <c r="Q55" s="199"/>
      <c r="R55" s="202"/>
    </row>
    <row r="56" customFormat="false" ht="17" hidden="false" customHeight="true" outlineLevel="0" collapsed="false">
      <c r="A56" s="234" t="s">
        <v>215</v>
      </c>
      <c r="B56" s="199"/>
      <c r="C56" s="199"/>
      <c r="D56" s="199"/>
      <c r="E56" s="199"/>
      <c r="F56" s="199"/>
      <c r="G56" s="199"/>
      <c r="H56" s="202"/>
      <c r="I56" s="242"/>
      <c r="J56" s="243"/>
      <c r="K56" s="234" t="s">
        <v>215</v>
      </c>
      <c r="L56" s="199"/>
      <c r="M56" s="199"/>
      <c r="N56" s="199"/>
      <c r="O56" s="199"/>
      <c r="P56" s="199"/>
      <c r="Q56" s="199"/>
      <c r="R56" s="202"/>
    </row>
    <row r="57" customFormat="false" ht="17" hidden="false" customHeight="true" outlineLevel="0" collapsed="false">
      <c r="A57" s="198"/>
      <c r="B57" s="199"/>
      <c r="C57" s="199"/>
      <c r="D57" s="199"/>
      <c r="E57" s="199"/>
      <c r="F57" s="199"/>
      <c r="G57" s="199"/>
      <c r="H57" s="202"/>
      <c r="I57" s="242"/>
      <c r="J57" s="243"/>
      <c r="K57" s="198"/>
      <c r="L57" s="199"/>
      <c r="M57" s="199"/>
      <c r="N57" s="199"/>
      <c r="O57" s="199"/>
      <c r="P57" s="199"/>
      <c r="Q57" s="199"/>
      <c r="R57" s="202"/>
    </row>
    <row r="58" customFormat="false" ht="17" hidden="false" customHeight="true" outlineLevel="0" collapsed="false">
      <c r="A58" s="235" t="s">
        <v>216</v>
      </c>
      <c r="B58" s="232"/>
      <c r="C58" s="232"/>
      <c r="D58" s="232"/>
      <c r="E58" s="232"/>
      <c r="F58" s="232"/>
      <c r="G58" s="232"/>
      <c r="H58" s="233"/>
      <c r="I58" s="242"/>
      <c r="J58" s="243"/>
      <c r="K58" s="235" t="s">
        <v>216</v>
      </c>
      <c r="L58" s="232"/>
      <c r="M58" s="232"/>
      <c r="N58" s="232"/>
      <c r="O58" s="232"/>
      <c r="P58" s="232"/>
      <c r="Q58" s="232"/>
      <c r="R58" s="233"/>
    </row>
  </sheetData>
  <mergeCells count="38">
    <mergeCell ref="A1:H1"/>
    <mergeCell ref="K1:R1"/>
    <mergeCell ref="B3:G3"/>
    <mergeCell ref="L3:Q3"/>
    <mergeCell ref="D7:H7"/>
    <mergeCell ref="N7:R7"/>
    <mergeCell ref="A8:C8"/>
    <mergeCell ref="K8:M8"/>
    <mergeCell ref="D9:H9"/>
    <mergeCell ref="N9:R9"/>
    <mergeCell ref="A11:C11"/>
    <mergeCell ref="K11:M11"/>
    <mergeCell ref="A16:C16"/>
    <mergeCell ref="K16:M16"/>
    <mergeCell ref="A21:C21"/>
    <mergeCell ref="K21:M21"/>
    <mergeCell ref="A22:C23"/>
    <mergeCell ref="K22:M23"/>
    <mergeCell ref="A24:C25"/>
    <mergeCell ref="K24:M25"/>
    <mergeCell ref="A31:H31"/>
    <mergeCell ref="K31:R31"/>
    <mergeCell ref="B33:G33"/>
    <mergeCell ref="L33:Q33"/>
    <mergeCell ref="D37:H37"/>
    <mergeCell ref="N37:R37"/>
    <mergeCell ref="A38:C38"/>
    <mergeCell ref="K38:M38"/>
    <mergeCell ref="D39:H39"/>
    <mergeCell ref="N39:R39"/>
    <mergeCell ref="A41:C41"/>
    <mergeCell ref="K41:M41"/>
    <mergeCell ref="A46:C46"/>
    <mergeCell ref="K46:M46"/>
    <mergeCell ref="A51:C51"/>
    <mergeCell ref="K51:M51"/>
    <mergeCell ref="A52:C53"/>
    <mergeCell ref="A54:C55"/>
  </mergeCells>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U58"/>
  <sheetViews>
    <sheetView showFormulas="false" showGridLines="true" showRowColHeaders="true" showZeros="true" rightToLeft="false" tabSelected="false" showOutlineSymbols="true" defaultGridColor="true" view="normal" topLeftCell="A46" colorId="64" zoomScale="100" zoomScaleNormal="100" zoomScalePageLayoutView="100" workbookViewId="0">
      <selection pane="topLeft" activeCell="C36" activeCellId="0" sqref="C36"/>
    </sheetView>
  </sheetViews>
  <sheetFormatPr defaultColWidth="11.53515625" defaultRowHeight="12.8" zeroHeight="false" outlineLevelRow="0" outlineLevelCol="0"/>
  <cols>
    <col collapsed="false" customWidth="true" hidden="false" outlineLevel="0" max="8" min="1" style="1" width="7.66"/>
    <col collapsed="false" customWidth="true" hidden="false" outlineLevel="0" max="10" min="9" style="1" width="2.55"/>
    <col collapsed="false" customWidth="true" hidden="false" outlineLevel="0" max="18" min="11" style="1" width="7.66"/>
  </cols>
  <sheetData>
    <row r="1" customFormat="false" ht="28.35" hidden="false" customHeight="true" outlineLevel="0" collapsed="false">
      <c r="A1" s="195" t="str">
        <f aca="false">Engagés!$A$4</f>
        <v>TYPE DE COMPETITION</v>
      </c>
      <c r="B1" s="195"/>
      <c r="C1" s="195"/>
      <c r="D1" s="195"/>
      <c r="E1" s="195"/>
      <c r="F1" s="195"/>
      <c r="G1" s="195"/>
      <c r="H1" s="195"/>
      <c r="I1" s="242"/>
      <c r="J1" s="243"/>
      <c r="K1" s="195" t="str">
        <f aca="false">Engagés!$A$4</f>
        <v>TYPE DE COMPETITION</v>
      </c>
      <c r="L1" s="195"/>
      <c r="M1" s="195"/>
      <c r="N1" s="195"/>
      <c r="O1" s="195"/>
      <c r="P1" s="195"/>
      <c r="Q1" s="195"/>
      <c r="R1" s="195"/>
    </row>
    <row r="2" customFormat="false" ht="17" hidden="false" customHeight="true" outlineLevel="0" collapsed="false">
      <c r="A2" s="198"/>
      <c r="B2" s="199"/>
      <c r="C2" s="199"/>
      <c r="D2" s="200" t="s">
        <v>205</v>
      </c>
      <c r="E2" s="201"/>
      <c r="F2" s="199"/>
      <c r="G2" s="199"/>
      <c r="H2" s="202"/>
      <c r="I2" s="242"/>
      <c r="J2" s="243"/>
      <c r="K2" s="198"/>
      <c r="L2" s="199"/>
      <c r="M2" s="199"/>
      <c r="N2" s="200" t="s">
        <v>205</v>
      </c>
      <c r="O2" s="201"/>
      <c r="P2" s="199"/>
      <c r="Q2" s="199"/>
      <c r="R2" s="202"/>
    </row>
    <row r="3" customFormat="false" ht="28.35" hidden="false" customHeight="true" outlineLevel="0" collapsed="false">
      <c r="A3" s="203"/>
      <c r="B3" s="204" t="n">
        <f aca="false">Engagés!$A$6</f>
        <v>0</v>
      </c>
      <c r="C3" s="204"/>
      <c r="D3" s="204"/>
      <c r="E3" s="204"/>
      <c r="F3" s="204"/>
      <c r="G3" s="204"/>
      <c r="H3" s="202"/>
      <c r="I3" s="242"/>
      <c r="J3" s="243"/>
      <c r="K3" s="203"/>
      <c r="L3" s="204" t="n">
        <f aca="false">Engagés!$A$6</f>
        <v>0</v>
      </c>
      <c r="M3" s="204"/>
      <c r="N3" s="204"/>
      <c r="O3" s="204"/>
      <c r="P3" s="204"/>
      <c r="Q3" s="204"/>
      <c r="R3" s="202"/>
    </row>
    <row r="4" customFormat="false" ht="17" hidden="false" customHeight="true" outlineLevel="0" collapsed="false">
      <c r="A4" s="205"/>
      <c r="B4" s="206"/>
      <c r="C4" s="206"/>
      <c r="D4" s="206"/>
      <c r="E4" s="199"/>
      <c r="F4" s="199"/>
      <c r="G4" s="199"/>
      <c r="H4" s="202"/>
      <c r="I4" s="242"/>
      <c r="J4" s="243"/>
      <c r="K4" s="205"/>
      <c r="L4" s="206"/>
      <c r="M4" s="206"/>
      <c r="N4" s="206"/>
      <c r="O4" s="199"/>
      <c r="P4" s="199"/>
      <c r="Q4" s="199"/>
      <c r="R4" s="202"/>
    </row>
    <row r="5" customFormat="false" ht="17" hidden="false" customHeight="true" outlineLevel="0" collapsed="false">
      <c r="A5" s="198"/>
      <c r="B5" s="199" t="s">
        <v>45</v>
      </c>
      <c r="C5" s="207" t="s">
        <v>54</v>
      </c>
      <c r="E5" s="199" t="s">
        <v>64</v>
      </c>
      <c r="F5" s="199"/>
      <c r="G5" s="199"/>
      <c r="H5" s="202"/>
      <c r="I5" s="242"/>
      <c r="J5" s="243"/>
      <c r="K5" s="198"/>
      <c r="L5" s="199" t="s">
        <v>45</v>
      </c>
      <c r="M5" s="207" t="s">
        <v>54</v>
      </c>
      <c r="O5" s="199" t="s">
        <v>64</v>
      </c>
      <c r="P5" s="199"/>
      <c r="Q5" s="199"/>
      <c r="R5" s="202"/>
    </row>
    <row r="6" customFormat="false" ht="17" hidden="false" customHeight="true" outlineLevel="0" collapsed="false">
      <c r="A6" s="208" t="s">
        <v>207</v>
      </c>
      <c r="B6" s="209"/>
      <c r="C6" s="209"/>
      <c r="D6" s="209"/>
      <c r="E6" s="209"/>
      <c r="F6" s="209"/>
      <c r="G6" s="209"/>
      <c r="H6" s="210"/>
      <c r="I6" s="242"/>
      <c r="J6" s="243"/>
      <c r="K6" s="208" t="s">
        <v>207</v>
      </c>
      <c r="L6" s="209"/>
      <c r="M6" s="209"/>
      <c r="N6" s="209"/>
      <c r="O6" s="209"/>
      <c r="P6" s="209"/>
      <c r="Q6" s="209"/>
      <c r="R6" s="210"/>
    </row>
    <row r="7" customFormat="false" ht="17" hidden="false" customHeight="true" outlineLevel="0" collapsed="false">
      <c r="A7" s="198"/>
      <c r="B7" s="199"/>
      <c r="C7" s="199"/>
      <c r="D7" s="211" t="s">
        <v>70</v>
      </c>
      <c r="E7" s="211"/>
      <c r="F7" s="211"/>
      <c r="G7" s="211"/>
      <c r="H7" s="211"/>
      <c r="I7" s="242"/>
      <c r="J7" s="243"/>
      <c r="K7" s="198"/>
      <c r="L7" s="199"/>
      <c r="M7" s="199"/>
      <c r="N7" s="211" t="s">
        <v>70</v>
      </c>
      <c r="O7" s="211"/>
      <c r="P7" s="211"/>
      <c r="Q7" s="211"/>
      <c r="R7" s="211"/>
    </row>
    <row r="8" customFormat="false" ht="17" hidden="false" customHeight="true" outlineLevel="0" collapsed="false">
      <c r="A8" s="212" t="s">
        <v>208</v>
      </c>
      <c r="B8" s="212"/>
      <c r="C8" s="212"/>
      <c r="D8" s="213" t="n">
        <v>1</v>
      </c>
      <c r="E8" s="213" t="n">
        <v>2</v>
      </c>
      <c r="F8" s="213" t="n">
        <v>3</v>
      </c>
      <c r="G8" s="213" t="n">
        <v>4</v>
      </c>
      <c r="H8" s="213" t="n">
        <v>5</v>
      </c>
      <c r="I8" s="242"/>
      <c r="J8" s="243"/>
      <c r="K8" s="212" t="s">
        <v>208</v>
      </c>
      <c r="L8" s="212"/>
      <c r="M8" s="212"/>
      <c r="N8" s="213" t="n">
        <v>1</v>
      </c>
      <c r="O8" s="213" t="n">
        <v>2</v>
      </c>
      <c r="P8" s="213" t="n">
        <v>3</v>
      </c>
      <c r="Q8" s="213" t="n">
        <v>4</v>
      </c>
      <c r="R8" s="213" t="n">
        <v>5</v>
      </c>
    </row>
    <row r="9" customFormat="false" ht="17" hidden="false" customHeight="true" outlineLevel="0" collapsed="false">
      <c r="A9" s="212"/>
      <c r="B9" s="214"/>
      <c r="C9" s="214"/>
      <c r="D9" s="215" t="s">
        <v>209</v>
      </c>
      <c r="E9" s="215"/>
      <c r="F9" s="215"/>
      <c r="G9" s="215"/>
      <c r="H9" s="215"/>
      <c r="I9" s="242"/>
      <c r="J9" s="243"/>
      <c r="K9" s="212"/>
      <c r="L9" s="214"/>
      <c r="M9" s="214"/>
      <c r="N9" s="215" t="s">
        <v>209</v>
      </c>
      <c r="O9" s="215"/>
      <c r="P9" s="215"/>
      <c r="Q9" s="215"/>
      <c r="R9" s="215"/>
    </row>
    <row r="10" customFormat="false" ht="17" hidden="false" customHeight="true" outlineLevel="0" collapsed="false">
      <c r="A10" s="216" t="n">
        <v>1</v>
      </c>
      <c r="B10" s="199"/>
      <c r="C10" s="199"/>
      <c r="D10" s="217"/>
      <c r="E10" s="217"/>
      <c r="F10" s="217"/>
      <c r="G10" s="217"/>
      <c r="H10" s="217"/>
      <c r="I10" s="242"/>
      <c r="J10" s="243"/>
      <c r="K10" s="216" t="n">
        <v>2</v>
      </c>
      <c r="L10" s="199"/>
      <c r="M10" s="199"/>
      <c r="N10" s="217"/>
      <c r="O10" s="217"/>
      <c r="P10" s="217"/>
      <c r="Q10" s="217"/>
      <c r="R10" s="217"/>
    </row>
    <row r="11" customFormat="false" ht="17" hidden="false" customHeight="true" outlineLevel="0" collapsed="false">
      <c r="A11" s="218" t="str">
        <f aca="true">INDIRECT("Poule" &amp; $C$5 &amp; ".$B12")</f>
        <v/>
      </c>
      <c r="B11" s="218"/>
      <c r="C11" s="218"/>
      <c r="D11" s="217"/>
      <c r="E11" s="217"/>
      <c r="F11" s="217"/>
      <c r="G11" s="217"/>
      <c r="H11" s="217"/>
      <c r="I11" s="242"/>
      <c r="J11" s="243"/>
      <c r="K11" s="218" t="str">
        <f aca="true">INDIRECT("Poule"&amp;$M5&amp;".$B13")</f>
        <v/>
      </c>
      <c r="L11" s="218"/>
      <c r="M11" s="218"/>
      <c r="N11" s="217"/>
      <c r="O11" s="217"/>
      <c r="P11" s="217"/>
      <c r="Q11" s="217"/>
      <c r="R11" s="217"/>
    </row>
    <row r="12" customFormat="false" ht="17" hidden="false" customHeight="true" outlineLevel="0" collapsed="false">
      <c r="A12" s="198"/>
      <c r="B12" s="199"/>
      <c r="C12" s="219" t="str">
        <f aca="true">INDIRECT("Poule" &amp; $C$5 &amp; ".$G12")</f>
        <v/>
      </c>
      <c r="D12" s="220"/>
      <c r="E12" s="220"/>
      <c r="F12" s="220"/>
      <c r="G12" s="220"/>
      <c r="H12" s="220"/>
      <c r="I12" s="242"/>
      <c r="J12" s="243"/>
      <c r="K12" s="198"/>
      <c r="L12" s="199"/>
      <c r="M12" s="219" t="str">
        <f aca="true">INDIRECT("Poule" &amp; $M5 &amp; ".$G13")</f>
        <v/>
      </c>
      <c r="N12" s="220"/>
      <c r="O12" s="220"/>
      <c r="P12" s="220"/>
      <c r="Q12" s="220"/>
      <c r="R12" s="220"/>
    </row>
    <row r="13" customFormat="false" ht="17" hidden="false" customHeight="true" outlineLevel="0" collapsed="false">
      <c r="A13" s="221" t="str">
        <f aca="true">INDIRECT("Poule" &amp; $C$5 &amp; ".$C12")</f>
        <v/>
      </c>
      <c r="B13" s="199"/>
      <c r="C13" s="199"/>
      <c r="D13" s="222"/>
      <c r="E13" s="222"/>
      <c r="F13" s="222"/>
      <c r="G13" s="222"/>
      <c r="H13" s="222"/>
      <c r="I13" s="242"/>
      <c r="J13" s="243"/>
      <c r="K13" s="221" t="str">
        <f aca="true">INDIRECT("Poule" &amp; $M5 &amp; ".$C13")</f>
        <v/>
      </c>
      <c r="L13" s="199"/>
      <c r="M13" s="199"/>
      <c r="N13" s="222"/>
      <c r="O13" s="222"/>
      <c r="P13" s="222"/>
      <c r="Q13" s="222"/>
      <c r="R13" s="222"/>
    </row>
    <row r="14" customFormat="false" ht="17" hidden="false" customHeight="true" outlineLevel="0" collapsed="false">
      <c r="A14" s="198"/>
      <c r="B14" s="223" t="s">
        <v>210</v>
      </c>
      <c r="C14" s="199"/>
      <c r="D14" s="224"/>
      <c r="E14" s="224"/>
      <c r="F14" s="224"/>
      <c r="G14" s="224"/>
      <c r="H14" s="224"/>
      <c r="I14" s="242"/>
      <c r="J14" s="243"/>
      <c r="K14" s="198"/>
      <c r="L14" s="223" t="s">
        <v>210</v>
      </c>
      <c r="M14" s="199"/>
      <c r="N14" s="224"/>
      <c r="O14" s="224"/>
      <c r="P14" s="224"/>
      <c r="Q14" s="224"/>
      <c r="R14" s="224"/>
    </row>
    <row r="15" customFormat="false" ht="17" hidden="false" customHeight="true" outlineLevel="0" collapsed="false">
      <c r="A15" s="216" t="n">
        <v>3</v>
      </c>
      <c r="B15" s="199"/>
      <c r="C15" s="199"/>
      <c r="D15" s="225"/>
      <c r="E15" s="225"/>
      <c r="F15" s="225"/>
      <c r="G15" s="225"/>
      <c r="H15" s="225"/>
      <c r="I15" s="242"/>
      <c r="J15" s="243"/>
      <c r="K15" s="216" t="n">
        <v>3</v>
      </c>
      <c r="L15" s="199"/>
      <c r="M15" s="199"/>
      <c r="N15" s="225"/>
      <c r="O15" s="225"/>
      <c r="P15" s="225"/>
      <c r="Q15" s="225"/>
      <c r="R15" s="225"/>
    </row>
    <row r="16" customFormat="false" ht="17" hidden="false" customHeight="true" outlineLevel="0" collapsed="false">
      <c r="A16" s="218" t="str">
        <f aca="true">INDIRECT("Poule" &amp; $C$5 &amp; ".$B14")</f>
        <v/>
      </c>
      <c r="B16" s="218"/>
      <c r="C16" s="218"/>
      <c r="D16" s="217"/>
      <c r="E16" s="217"/>
      <c r="F16" s="217"/>
      <c r="G16" s="217"/>
      <c r="H16" s="217"/>
      <c r="I16" s="242"/>
      <c r="J16" s="243"/>
      <c r="K16" s="218" t="str">
        <f aca="true">INDIRECT("Poule" &amp; $M5 &amp; ".$B14")</f>
        <v/>
      </c>
      <c r="L16" s="218"/>
      <c r="M16" s="218"/>
      <c r="N16" s="217"/>
      <c r="O16" s="217"/>
      <c r="P16" s="217"/>
      <c r="Q16" s="217"/>
      <c r="R16" s="217"/>
    </row>
    <row r="17" customFormat="false" ht="17" hidden="false" customHeight="true" outlineLevel="0" collapsed="false">
      <c r="A17" s="198"/>
      <c r="B17" s="199"/>
      <c r="C17" s="219" t="str">
        <f aca="true">INDIRECT("Poule" &amp; $C$5 &amp; ".$G14")</f>
        <v/>
      </c>
      <c r="D17" s="220"/>
      <c r="E17" s="220"/>
      <c r="F17" s="220"/>
      <c r="G17" s="220"/>
      <c r="H17" s="220"/>
      <c r="I17" s="242"/>
      <c r="J17" s="243"/>
      <c r="K17" s="198"/>
      <c r="L17" s="199"/>
      <c r="M17" s="219" t="str">
        <f aca="true">INDIRECT("Poule" &amp; $M5 &amp; ".$G14")</f>
        <v/>
      </c>
      <c r="N17" s="220"/>
      <c r="O17" s="220"/>
      <c r="P17" s="220"/>
      <c r="Q17" s="220"/>
      <c r="R17" s="220"/>
    </row>
    <row r="18" customFormat="false" ht="17" hidden="false" customHeight="true" outlineLevel="0" collapsed="false">
      <c r="A18" s="221" t="str">
        <f aca="true">INDIRECT("Poule" &amp; $C$5 &amp; ".$C14")</f>
        <v/>
      </c>
      <c r="B18" s="199"/>
      <c r="C18" s="199"/>
      <c r="D18" s="222"/>
      <c r="E18" s="222"/>
      <c r="F18" s="222"/>
      <c r="G18" s="222"/>
      <c r="H18" s="222"/>
      <c r="I18" s="242"/>
      <c r="J18" s="243"/>
      <c r="K18" s="221" t="str">
        <f aca="true">INDIRECT("Poule" &amp; $M5 &amp; ".$C14")</f>
        <v/>
      </c>
      <c r="L18" s="199"/>
      <c r="M18" s="199"/>
      <c r="N18" s="222"/>
      <c r="O18" s="222"/>
      <c r="P18" s="222"/>
      <c r="Q18" s="222"/>
      <c r="R18" s="222"/>
    </row>
    <row r="19" customFormat="false" ht="17" hidden="false" customHeight="true" outlineLevel="0" collapsed="false">
      <c r="A19" s="198"/>
      <c r="B19" s="199"/>
      <c r="C19" s="199"/>
      <c r="D19" s="224"/>
      <c r="E19" s="224"/>
      <c r="F19" s="224"/>
      <c r="G19" s="224"/>
      <c r="H19" s="224"/>
      <c r="I19" s="242"/>
      <c r="J19" s="243"/>
      <c r="K19" s="198"/>
      <c r="L19" s="199"/>
      <c r="M19" s="199"/>
      <c r="N19" s="224"/>
      <c r="O19" s="224"/>
      <c r="P19" s="224"/>
      <c r="Q19" s="224"/>
      <c r="R19" s="224"/>
    </row>
    <row r="20" customFormat="false" ht="17" hidden="false" customHeight="true" outlineLevel="0" collapsed="false">
      <c r="A20" s="198"/>
      <c r="B20" s="199"/>
      <c r="C20" s="199"/>
      <c r="D20" s="199"/>
      <c r="E20" s="199"/>
      <c r="F20" s="199"/>
      <c r="G20" s="199"/>
      <c r="H20" s="202"/>
      <c r="I20" s="242"/>
      <c r="J20" s="243"/>
      <c r="K20" s="198"/>
      <c r="L20" s="199"/>
      <c r="M20" s="199"/>
      <c r="N20" s="199"/>
      <c r="O20" s="199"/>
      <c r="P20" s="199"/>
      <c r="Q20" s="199"/>
      <c r="R20" s="202"/>
    </row>
    <row r="21" customFormat="false" ht="17" hidden="false" customHeight="true" outlineLevel="0" collapsed="false">
      <c r="A21" s="226" t="s">
        <v>211</v>
      </c>
      <c r="B21" s="226"/>
      <c r="C21" s="226"/>
      <c r="D21" s="227" t="s">
        <v>212</v>
      </c>
      <c r="E21" s="227" t="s">
        <v>213</v>
      </c>
      <c r="F21" s="227" t="s">
        <v>214</v>
      </c>
      <c r="G21" s="199"/>
      <c r="H21" s="202"/>
      <c r="I21" s="242"/>
      <c r="J21" s="243"/>
      <c r="K21" s="226" t="s">
        <v>211</v>
      </c>
      <c r="L21" s="226"/>
      <c r="M21" s="226"/>
      <c r="N21" s="227" t="s">
        <v>212</v>
      </c>
      <c r="O21" s="227" t="s">
        <v>213</v>
      </c>
      <c r="P21" s="227" t="s">
        <v>214</v>
      </c>
      <c r="Q21" s="199"/>
      <c r="R21" s="202"/>
    </row>
    <row r="22" customFormat="false" ht="17" hidden="false" customHeight="true" outlineLevel="0" collapsed="false">
      <c r="A22" s="244" t="str">
        <f aca="false">A11</f>
        <v/>
      </c>
      <c r="B22" s="244"/>
      <c r="C22" s="244"/>
      <c r="D22" s="225"/>
      <c r="E22" s="225"/>
      <c r="F22" s="225"/>
      <c r="G22" s="199"/>
      <c r="H22" s="202"/>
      <c r="I22" s="242"/>
      <c r="J22" s="243"/>
      <c r="K22" s="244" t="str">
        <f aca="false">K11</f>
        <v/>
      </c>
      <c r="L22" s="244"/>
      <c r="M22" s="244"/>
      <c r="N22" s="225"/>
      <c r="O22" s="225"/>
      <c r="P22" s="225"/>
      <c r="Q22" s="199"/>
      <c r="R22" s="202"/>
    </row>
    <row r="23" customFormat="false" ht="17" hidden="false" customHeight="true" outlineLevel="0" collapsed="false">
      <c r="A23" s="244"/>
      <c r="B23" s="244"/>
      <c r="C23" s="244"/>
      <c r="D23" s="220"/>
      <c r="E23" s="220"/>
      <c r="F23" s="220"/>
      <c r="G23" s="199"/>
      <c r="H23" s="202"/>
      <c r="I23" s="242"/>
      <c r="J23" s="243"/>
      <c r="K23" s="244"/>
      <c r="L23" s="244"/>
      <c r="M23" s="244"/>
      <c r="N23" s="220"/>
      <c r="O23" s="220"/>
      <c r="P23" s="220"/>
      <c r="Q23" s="199"/>
      <c r="R23" s="202"/>
    </row>
    <row r="24" customFormat="false" ht="17" hidden="false" customHeight="true" outlineLevel="0" collapsed="false">
      <c r="A24" s="245" t="str">
        <f aca="false">A16</f>
        <v/>
      </c>
      <c r="B24" s="245"/>
      <c r="C24" s="245"/>
      <c r="D24" s="225"/>
      <c r="E24" s="225"/>
      <c r="F24" s="225"/>
      <c r="G24" s="199"/>
      <c r="H24" s="202"/>
      <c r="I24" s="242"/>
      <c r="J24" s="243"/>
      <c r="K24" s="245" t="str">
        <f aca="false">K16</f>
        <v/>
      </c>
      <c r="L24" s="245"/>
      <c r="M24" s="245"/>
      <c r="N24" s="225"/>
      <c r="O24" s="225"/>
      <c r="P24" s="225"/>
      <c r="Q24" s="199"/>
      <c r="R24" s="202"/>
    </row>
    <row r="25" customFormat="false" ht="17" hidden="false" customHeight="true" outlineLevel="0" collapsed="false">
      <c r="A25" s="245"/>
      <c r="B25" s="245"/>
      <c r="C25" s="245"/>
      <c r="D25" s="220"/>
      <c r="E25" s="220"/>
      <c r="F25" s="220"/>
      <c r="G25" s="199"/>
      <c r="H25" s="202"/>
      <c r="I25" s="242"/>
      <c r="J25" s="243"/>
      <c r="K25" s="245"/>
      <c r="L25" s="245"/>
      <c r="M25" s="245"/>
      <c r="N25" s="220"/>
      <c r="O25" s="220"/>
      <c r="P25" s="220"/>
      <c r="Q25" s="199"/>
      <c r="R25" s="202"/>
    </row>
    <row r="26" customFormat="false" ht="17" hidden="false" customHeight="true" outlineLevel="0" collapsed="false">
      <c r="A26" s="234" t="s">
        <v>215</v>
      </c>
      <c r="B26" s="199"/>
      <c r="C26" s="199"/>
      <c r="D26" s="199"/>
      <c r="E26" s="199"/>
      <c r="F26" s="199"/>
      <c r="G26" s="199"/>
      <c r="H26" s="202"/>
      <c r="I26" s="242"/>
      <c r="J26" s="243"/>
      <c r="K26" s="234" t="s">
        <v>215</v>
      </c>
      <c r="L26" s="199"/>
      <c r="M26" s="199"/>
      <c r="N26" s="199"/>
      <c r="O26" s="199"/>
      <c r="P26" s="199"/>
      <c r="Q26" s="199"/>
      <c r="R26" s="202"/>
    </row>
    <row r="27" customFormat="false" ht="17" hidden="false" customHeight="true" outlineLevel="0" collapsed="false">
      <c r="A27" s="198"/>
      <c r="B27" s="199"/>
      <c r="C27" s="199"/>
      <c r="D27" s="199"/>
      <c r="E27" s="199"/>
      <c r="F27" s="199"/>
      <c r="G27" s="199"/>
      <c r="H27" s="202"/>
      <c r="I27" s="242"/>
      <c r="J27" s="243"/>
      <c r="K27" s="198"/>
      <c r="L27" s="199"/>
      <c r="M27" s="199"/>
      <c r="N27" s="199"/>
      <c r="O27" s="199"/>
      <c r="P27" s="199"/>
      <c r="Q27" s="199"/>
      <c r="R27" s="202"/>
    </row>
    <row r="28" customFormat="false" ht="17" hidden="false" customHeight="true" outlineLevel="0" collapsed="false">
      <c r="A28" s="235" t="s">
        <v>216</v>
      </c>
      <c r="B28" s="232"/>
      <c r="C28" s="232"/>
      <c r="D28" s="232"/>
      <c r="E28" s="232"/>
      <c r="F28" s="232"/>
      <c r="G28" s="232"/>
      <c r="H28" s="233"/>
      <c r="I28" s="242"/>
      <c r="J28" s="243"/>
      <c r="K28" s="235" t="s">
        <v>216</v>
      </c>
      <c r="L28" s="232"/>
      <c r="M28" s="232"/>
      <c r="N28" s="232"/>
      <c r="O28" s="232"/>
      <c r="P28" s="232"/>
      <c r="Q28" s="232"/>
      <c r="R28" s="233"/>
    </row>
    <row r="29" customFormat="false" ht="14.15" hidden="false" customHeight="true" outlineLevel="0" collapsed="false">
      <c r="A29" s="246"/>
      <c r="B29" s="246"/>
      <c r="C29" s="246"/>
      <c r="D29" s="246"/>
      <c r="E29" s="246"/>
      <c r="F29" s="246"/>
      <c r="G29" s="246"/>
      <c r="H29" s="246"/>
      <c r="I29" s="247"/>
      <c r="J29" s="248"/>
      <c r="K29" s="246"/>
      <c r="L29" s="246"/>
      <c r="M29" s="246"/>
      <c r="N29" s="246"/>
      <c r="O29" s="246"/>
      <c r="P29" s="246"/>
      <c r="Q29" s="246"/>
      <c r="R29" s="246"/>
    </row>
    <row r="30" customFormat="false" ht="14.15" hidden="false" customHeight="true" outlineLevel="0" collapsed="false">
      <c r="A30" s="249"/>
      <c r="B30" s="249"/>
      <c r="C30" s="249"/>
      <c r="D30" s="249"/>
      <c r="E30" s="249"/>
      <c r="F30" s="249"/>
      <c r="G30" s="249"/>
      <c r="H30" s="249"/>
      <c r="I30" s="250"/>
      <c r="J30" s="251"/>
      <c r="K30" s="249"/>
      <c r="L30" s="249"/>
      <c r="M30" s="249"/>
      <c r="N30" s="249"/>
      <c r="O30" s="249"/>
      <c r="P30" s="249"/>
      <c r="Q30" s="249"/>
      <c r="R30" s="249"/>
    </row>
    <row r="31" customFormat="false" ht="28.35" hidden="false" customHeight="true" outlineLevel="0" collapsed="false">
      <c r="A31" s="195" t="str">
        <f aca="false">Engagés!$A$4</f>
        <v>TYPE DE COMPETITION</v>
      </c>
      <c r="B31" s="195"/>
      <c r="C31" s="195"/>
      <c r="D31" s="195"/>
      <c r="E31" s="195"/>
      <c r="F31" s="195"/>
      <c r="G31" s="195"/>
      <c r="H31" s="195"/>
      <c r="I31" s="242"/>
      <c r="J31" s="243"/>
      <c r="K31" s="195" t="str">
        <f aca="false">Engagés!$A$4</f>
        <v>TYPE DE COMPETITION</v>
      </c>
      <c r="L31" s="195"/>
      <c r="M31" s="195"/>
      <c r="N31" s="195"/>
      <c r="O31" s="195"/>
      <c r="P31" s="195"/>
      <c r="Q31" s="195"/>
      <c r="R31" s="195"/>
      <c r="U31" s="252"/>
    </row>
    <row r="32" customFormat="false" ht="17" hidden="false" customHeight="true" outlineLevel="0" collapsed="false">
      <c r="A32" s="198"/>
      <c r="B32" s="199"/>
      <c r="C32" s="199"/>
      <c r="D32" s="200" t="s">
        <v>205</v>
      </c>
      <c r="E32" s="201"/>
      <c r="F32" s="199"/>
      <c r="G32" s="199"/>
      <c r="H32" s="202"/>
      <c r="I32" s="242"/>
      <c r="J32" s="243"/>
      <c r="K32" s="198"/>
      <c r="L32" s="199"/>
      <c r="M32" s="199"/>
      <c r="N32" s="200" t="s">
        <v>205</v>
      </c>
      <c r="O32" s="201"/>
      <c r="P32" s="199"/>
      <c r="Q32" s="199"/>
      <c r="R32" s="202"/>
    </row>
    <row r="33" customFormat="false" ht="28.35" hidden="false" customHeight="true" outlineLevel="0" collapsed="false">
      <c r="A33" s="203"/>
      <c r="B33" s="204" t="n">
        <f aca="false">Engagés!$A$6</f>
        <v>0</v>
      </c>
      <c r="C33" s="204"/>
      <c r="D33" s="204"/>
      <c r="E33" s="204"/>
      <c r="F33" s="204"/>
      <c r="G33" s="204"/>
      <c r="H33" s="202"/>
      <c r="I33" s="242"/>
      <c r="J33" s="243"/>
      <c r="K33" s="203"/>
      <c r="L33" s="204" t="n">
        <f aca="false">Engagés!$A$6</f>
        <v>0</v>
      </c>
      <c r="M33" s="204"/>
      <c r="N33" s="204"/>
      <c r="O33" s="204"/>
      <c r="P33" s="204"/>
      <c r="Q33" s="204"/>
      <c r="R33" s="202"/>
    </row>
    <row r="34" customFormat="false" ht="17" hidden="false" customHeight="true" outlineLevel="0" collapsed="false">
      <c r="A34" s="205"/>
      <c r="B34" s="206"/>
      <c r="C34" s="206"/>
      <c r="D34" s="206"/>
      <c r="E34" s="199"/>
      <c r="F34" s="199"/>
      <c r="G34" s="199"/>
      <c r="H34" s="202"/>
      <c r="I34" s="242"/>
      <c r="J34" s="243"/>
      <c r="K34" s="205"/>
      <c r="L34" s="206"/>
      <c r="M34" s="206"/>
      <c r="N34" s="206"/>
      <c r="O34" s="199"/>
      <c r="P34" s="199"/>
      <c r="Q34" s="199"/>
      <c r="R34" s="202"/>
    </row>
    <row r="35" customFormat="false" ht="17" hidden="false" customHeight="true" outlineLevel="0" collapsed="false">
      <c r="A35" s="198"/>
      <c r="B35" s="199" t="s">
        <v>45</v>
      </c>
      <c r="C35" s="207" t="s">
        <v>54</v>
      </c>
      <c r="E35" s="199" t="s">
        <v>64</v>
      </c>
      <c r="F35" s="199"/>
      <c r="G35" s="199"/>
      <c r="H35" s="202"/>
      <c r="I35" s="242"/>
      <c r="J35" s="243"/>
      <c r="K35" s="198"/>
      <c r="L35" s="199" t="s">
        <v>45</v>
      </c>
      <c r="M35" s="207"/>
      <c r="O35" s="199" t="s">
        <v>64</v>
      </c>
      <c r="P35" s="199"/>
      <c r="Q35" s="199"/>
      <c r="R35" s="202"/>
    </row>
    <row r="36" customFormat="false" ht="17" hidden="false" customHeight="true" outlineLevel="0" collapsed="false">
      <c r="A36" s="208" t="s">
        <v>207</v>
      </c>
      <c r="B36" s="209"/>
      <c r="C36" s="209"/>
      <c r="D36" s="209"/>
      <c r="E36" s="209"/>
      <c r="F36" s="209"/>
      <c r="G36" s="209"/>
      <c r="H36" s="210"/>
      <c r="I36" s="242"/>
      <c r="J36" s="243"/>
      <c r="K36" s="208" t="s">
        <v>207</v>
      </c>
      <c r="L36" s="209"/>
      <c r="M36" s="209"/>
      <c r="N36" s="209"/>
      <c r="O36" s="209"/>
      <c r="P36" s="209"/>
      <c r="Q36" s="209"/>
      <c r="R36" s="210"/>
    </row>
    <row r="37" customFormat="false" ht="17" hidden="false" customHeight="true" outlineLevel="0" collapsed="false">
      <c r="A37" s="198"/>
      <c r="B37" s="199"/>
      <c r="C37" s="199"/>
      <c r="D37" s="211" t="s">
        <v>70</v>
      </c>
      <c r="E37" s="211"/>
      <c r="F37" s="211"/>
      <c r="G37" s="211"/>
      <c r="H37" s="211"/>
      <c r="I37" s="242"/>
      <c r="J37" s="243"/>
      <c r="K37" s="198"/>
      <c r="L37" s="199"/>
      <c r="M37" s="199"/>
      <c r="N37" s="211" t="s">
        <v>70</v>
      </c>
      <c r="O37" s="211"/>
      <c r="P37" s="211"/>
      <c r="Q37" s="211"/>
      <c r="R37" s="211"/>
    </row>
    <row r="38" customFormat="false" ht="17" hidden="false" customHeight="true" outlineLevel="0" collapsed="false">
      <c r="A38" s="212" t="s">
        <v>208</v>
      </c>
      <c r="B38" s="212"/>
      <c r="C38" s="212"/>
      <c r="D38" s="213" t="n">
        <v>1</v>
      </c>
      <c r="E38" s="213" t="n">
        <v>2</v>
      </c>
      <c r="F38" s="213" t="n">
        <v>3</v>
      </c>
      <c r="G38" s="213" t="n">
        <v>4</v>
      </c>
      <c r="H38" s="213" t="n">
        <v>5</v>
      </c>
      <c r="I38" s="242"/>
      <c r="J38" s="243"/>
      <c r="K38" s="212" t="s">
        <v>208</v>
      </c>
      <c r="L38" s="212"/>
      <c r="M38" s="212"/>
      <c r="N38" s="213" t="n">
        <v>1</v>
      </c>
      <c r="O38" s="213" t="n">
        <v>2</v>
      </c>
      <c r="P38" s="213" t="n">
        <v>3</v>
      </c>
      <c r="Q38" s="213" t="n">
        <v>4</v>
      </c>
      <c r="R38" s="213" t="n">
        <v>5</v>
      </c>
    </row>
    <row r="39" customFormat="false" ht="17" hidden="false" customHeight="true" outlineLevel="0" collapsed="false">
      <c r="A39" s="212"/>
      <c r="B39" s="214"/>
      <c r="C39" s="214"/>
      <c r="D39" s="215" t="s">
        <v>209</v>
      </c>
      <c r="E39" s="215"/>
      <c r="F39" s="215"/>
      <c r="G39" s="215"/>
      <c r="H39" s="215"/>
      <c r="I39" s="242"/>
      <c r="J39" s="243"/>
      <c r="K39" s="212"/>
      <c r="L39" s="214"/>
      <c r="M39" s="214"/>
      <c r="N39" s="215" t="s">
        <v>209</v>
      </c>
      <c r="O39" s="215"/>
      <c r="P39" s="215"/>
      <c r="Q39" s="215"/>
      <c r="R39" s="215"/>
    </row>
    <row r="40" customFormat="false" ht="17" hidden="false" customHeight="true" outlineLevel="0" collapsed="false">
      <c r="A40" s="216" t="n">
        <v>1</v>
      </c>
      <c r="B40" s="199"/>
      <c r="C40" s="199"/>
      <c r="D40" s="217"/>
      <c r="E40" s="217"/>
      <c r="F40" s="217"/>
      <c r="G40" s="217"/>
      <c r="H40" s="217"/>
      <c r="I40" s="242"/>
      <c r="J40" s="243"/>
      <c r="K40" s="216"/>
      <c r="L40" s="199"/>
      <c r="M40" s="199"/>
      <c r="N40" s="217"/>
      <c r="O40" s="217"/>
      <c r="P40" s="217"/>
      <c r="Q40" s="217"/>
      <c r="R40" s="217"/>
    </row>
    <row r="41" customFormat="false" ht="17" hidden="false" customHeight="true" outlineLevel="0" collapsed="false">
      <c r="A41" s="218" t="str">
        <f aca="true">INDIRECT("Poule" &amp; $C35 &amp; ".$B12")</f>
        <v/>
      </c>
      <c r="B41" s="218"/>
      <c r="C41" s="218"/>
      <c r="D41" s="217"/>
      <c r="E41" s="217"/>
      <c r="F41" s="217"/>
      <c r="G41" s="217"/>
      <c r="H41" s="217"/>
      <c r="I41" s="242"/>
      <c r="J41" s="243"/>
      <c r="K41" s="218"/>
      <c r="L41" s="218"/>
      <c r="M41" s="218"/>
      <c r="N41" s="217"/>
      <c r="O41" s="217"/>
      <c r="P41" s="217"/>
      <c r="Q41" s="217"/>
      <c r="R41" s="217"/>
    </row>
    <row r="42" customFormat="false" ht="17" hidden="false" customHeight="true" outlineLevel="0" collapsed="false">
      <c r="A42" s="198"/>
      <c r="B42" s="199"/>
      <c r="C42" s="219" t="str">
        <f aca="true">INDIRECT("Poule" &amp; $C35 &amp; ".$G12")</f>
        <v/>
      </c>
      <c r="D42" s="220"/>
      <c r="E42" s="220"/>
      <c r="F42" s="220"/>
      <c r="G42" s="220"/>
      <c r="H42" s="220"/>
      <c r="I42" s="242"/>
      <c r="J42" s="243"/>
      <c r="K42" s="198"/>
      <c r="L42" s="199"/>
      <c r="M42" s="219"/>
      <c r="N42" s="220"/>
      <c r="O42" s="220"/>
      <c r="P42" s="220"/>
      <c r="Q42" s="220"/>
      <c r="R42" s="220"/>
    </row>
    <row r="43" customFormat="false" ht="17" hidden="false" customHeight="true" outlineLevel="0" collapsed="false">
      <c r="A43" s="221" t="str">
        <f aca="true">INDIRECT("Poule" &amp; $C35 &amp; ".$C12")</f>
        <v/>
      </c>
      <c r="B43" s="199"/>
      <c r="C43" s="199"/>
      <c r="D43" s="222"/>
      <c r="E43" s="222"/>
      <c r="F43" s="222"/>
      <c r="G43" s="222"/>
      <c r="H43" s="222"/>
      <c r="I43" s="242"/>
      <c r="J43" s="243"/>
      <c r="K43" s="221"/>
      <c r="L43" s="199"/>
      <c r="M43" s="199"/>
      <c r="N43" s="222"/>
      <c r="O43" s="222"/>
      <c r="P43" s="222"/>
      <c r="Q43" s="222"/>
      <c r="R43" s="222"/>
    </row>
    <row r="44" customFormat="false" ht="17" hidden="false" customHeight="true" outlineLevel="0" collapsed="false">
      <c r="A44" s="198"/>
      <c r="B44" s="223" t="s">
        <v>210</v>
      </c>
      <c r="C44" s="199"/>
      <c r="D44" s="224"/>
      <c r="E44" s="224"/>
      <c r="F44" s="224"/>
      <c r="G44" s="224"/>
      <c r="H44" s="224"/>
      <c r="I44" s="242"/>
      <c r="J44" s="243"/>
      <c r="K44" s="198"/>
      <c r="L44" s="223" t="s">
        <v>210</v>
      </c>
      <c r="M44" s="199"/>
      <c r="N44" s="224"/>
      <c r="O44" s="224"/>
      <c r="P44" s="224"/>
      <c r="Q44" s="224"/>
      <c r="R44" s="224"/>
    </row>
    <row r="45" customFormat="false" ht="17" hidden="false" customHeight="true" outlineLevel="0" collapsed="false">
      <c r="A45" s="216" t="n">
        <v>2</v>
      </c>
      <c r="B45" s="199"/>
      <c r="C45" s="199"/>
      <c r="D45" s="225"/>
      <c r="E45" s="225"/>
      <c r="F45" s="225"/>
      <c r="G45" s="225"/>
      <c r="H45" s="225"/>
      <c r="I45" s="242"/>
      <c r="J45" s="243"/>
      <c r="K45" s="216"/>
      <c r="L45" s="199"/>
      <c r="M45" s="199"/>
      <c r="N45" s="225"/>
      <c r="O45" s="225"/>
      <c r="P45" s="225"/>
      <c r="Q45" s="225"/>
      <c r="R45" s="225"/>
    </row>
    <row r="46" customFormat="false" ht="17" hidden="false" customHeight="true" outlineLevel="0" collapsed="false">
      <c r="A46" s="218" t="str">
        <f aca="true">INDIRECT("Poule"&amp;$C35&amp;".$B13")</f>
        <v/>
      </c>
      <c r="B46" s="218"/>
      <c r="C46" s="218"/>
      <c r="D46" s="217"/>
      <c r="E46" s="217"/>
      <c r="F46" s="217"/>
      <c r="G46" s="217"/>
      <c r="H46" s="217"/>
      <c r="I46" s="242"/>
      <c r="J46" s="243"/>
      <c r="K46" s="218"/>
      <c r="L46" s="218"/>
      <c r="M46" s="218"/>
      <c r="N46" s="217"/>
      <c r="O46" s="217"/>
      <c r="P46" s="217"/>
      <c r="Q46" s="217"/>
      <c r="R46" s="217"/>
    </row>
    <row r="47" customFormat="false" ht="17" hidden="false" customHeight="true" outlineLevel="0" collapsed="false">
      <c r="A47" s="198"/>
      <c r="B47" s="199"/>
      <c r="C47" s="219" t="str">
        <f aca="true">INDIRECT("Poule" &amp; $C35 &amp; ".$G13")</f>
        <v/>
      </c>
      <c r="D47" s="220"/>
      <c r="E47" s="220"/>
      <c r="F47" s="220"/>
      <c r="G47" s="220"/>
      <c r="H47" s="220"/>
      <c r="I47" s="242"/>
      <c r="J47" s="243"/>
      <c r="K47" s="198"/>
      <c r="L47" s="199"/>
      <c r="M47" s="219"/>
      <c r="N47" s="220"/>
      <c r="O47" s="220"/>
      <c r="P47" s="220"/>
      <c r="Q47" s="220"/>
      <c r="R47" s="220"/>
    </row>
    <row r="48" customFormat="false" ht="17" hidden="false" customHeight="true" outlineLevel="0" collapsed="false">
      <c r="A48" s="221" t="str">
        <f aca="true">INDIRECT("Poule" &amp; $C35 &amp; ".$C13")</f>
        <v/>
      </c>
      <c r="B48" s="199"/>
      <c r="C48" s="199"/>
      <c r="D48" s="222"/>
      <c r="E48" s="222"/>
      <c r="F48" s="222"/>
      <c r="G48" s="222"/>
      <c r="H48" s="222"/>
      <c r="I48" s="242"/>
      <c r="J48" s="243"/>
      <c r="K48" s="221"/>
      <c r="L48" s="199"/>
      <c r="M48" s="199"/>
      <c r="N48" s="222"/>
      <c r="O48" s="222"/>
      <c r="P48" s="222"/>
      <c r="Q48" s="222"/>
      <c r="R48" s="222"/>
    </row>
    <row r="49" customFormat="false" ht="17" hidden="false" customHeight="true" outlineLevel="0" collapsed="false">
      <c r="A49" s="198"/>
      <c r="B49" s="199"/>
      <c r="C49" s="199"/>
      <c r="D49" s="224"/>
      <c r="E49" s="224"/>
      <c r="F49" s="224"/>
      <c r="G49" s="224"/>
      <c r="H49" s="224"/>
      <c r="I49" s="242"/>
      <c r="J49" s="243"/>
      <c r="K49" s="198"/>
      <c r="L49" s="199"/>
      <c r="M49" s="199"/>
      <c r="N49" s="224"/>
      <c r="O49" s="224"/>
      <c r="P49" s="224"/>
      <c r="Q49" s="224"/>
      <c r="R49" s="224"/>
    </row>
    <row r="50" customFormat="false" ht="17" hidden="false" customHeight="true" outlineLevel="0" collapsed="false">
      <c r="A50" s="198"/>
      <c r="B50" s="199"/>
      <c r="C50" s="199"/>
      <c r="D50" s="199"/>
      <c r="E50" s="199"/>
      <c r="F50" s="199"/>
      <c r="G50" s="199"/>
      <c r="H50" s="202"/>
      <c r="I50" s="242"/>
      <c r="J50" s="243"/>
      <c r="K50" s="198"/>
      <c r="L50" s="199"/>
      <c r="M50" s="199"/>
      <c r="N50" s="199"/>
      <c r="O50" s="199"/>
      <c r="P50" s="199"/>
      <c r="Q50" s="199"/>
      <c r="R50" s="202"/>
    </row>
    <row r="51" customFormat="false" ht="17" hidden="false" customHeight="true" outlineLevel="0" collapsed="false">
      <c r="A51" s="226" t="s">
        <v>211</v>
      </c>
      <c r="B51" s="226"/>
      <c r="C51" s="226"/>
      <c r="D51" s="227" t="s">
        <v>212</v>
      </c>
      <c r="E51" s="227" t="s">
        <v>213</v>
      </c>
      <c r="F51" s="227" t="s">
        <v>214</v>
      </c>
      <c r="G51" s="199"/>
      <c r="H51" s="202"/>
      <c r="I51" s="242"/>
      <c r="J51" s="243"/>
      <c r="K51" s="226" t="s">
        <v>211</v>
      </c>
      <c r="L51" s="226"/>
      <c r="M51" s="226"/>
      <c r="N51" s="227" t="s">
        <v>212</v>
      </c>
      <c r="O51" s="227" t="s">
        <v>213</v>
      </c>
      <c r="P51" s="227" t="s">
        <v>214</v>
      </c>
      <c r="Q51" s="199"/>
      <c r="R51" s="202"/>
    </row>
    <row r="52" customFormat="false" ht="17" hidden="false" customHeight="true" outlineLevel="0" collapsed="false">
      <c r="A52" s="244" t="str">
        <f aca="false">A41</f>
        <v/>
      </c>
      <c r="B52" s="244"/>
      <c r="C52" s="244"/>
      <c r="D52" s="225"/>
      <c r="E52" s="225"/>
      <c r="F52" s="225"/>
      <c r="G52" s="199"/>
      <c r="H52" s="202"/>
      <c r="I52" s="242"/>
      <c r="J52" s="243"/>
      <c r="K52" s="228"/>
      <c r="L52" s="229"/>
      <c r="M52" s="230"/>
      <c r="N52" s="225"/>
      <c r="O52" s="225"/>
      <c r="P52" s="225"/>
      <c r="Q52" s="199"/>
      <c r="R52" s="202"/>
    </row>
    <row r="53" customFormat="false" ht="17" hidden="false" customHeight="true" outlineLevel="0" collapsed="false">
      <c r="A53" s="244"/>
      <c r="B53" s="244"/>
      <c r="C53" s="244"/>
      <c r="D53" s="220"/>
      <c r="E53" s="220"/>
      <c r="F53" s="220"/>
      <c r="G53" s="199"/>
      <c r="H53" s="202"/>
      <c r="I53" s="242"/>
      <c r="J53" s="243"/>
      <c r="K53" s="231"/>
      <c r="L53" s="232"/>
      <c r="M53" s="233"/>
      <c r="N53" s="220"/>
      <c r="O53" s="220"/>
      <c r="P53" s="220"/>
      <c r="Q53" s="199"/>
      <c r="R53" s="202"/>
    </row>
    <row r="54" customFormat="false" ht="17" hidden="false" customHeight="true" outlineLevel="0" collapsed="false">
      <c r="A54" s="245" t="str">
        <f aca="false">A46</f>
        <v/>
      </c>
      <c r="B54" s="245"/>
      <c r="C54" s="245"/>
      <c r="D54" s="225"/>
      <c r="E54" s="225"/>
      <c r="F54" s="225"/>
      <c r="G54" s="199"/>
      <c r="H54" s="202"/>
      <c r="I54" s="242"/>
      <c r="J54" s="243"/>
      <c r="K54" s="228"/>
      <c r="L54" s="229"/>
      <c r="M54" s="230"/>
      <c r="N54" s="225"/>
      <c r="O54" s="225"/>
      <c r="P54" s="225"/>
      <c r="Q54" s="199"/>
      <c r="R54" s="202"/>
    </row>
    <row r="55" customFormat="false" ht="17" hidden="false" customHeight="true" outlineLevel="0" collapsed="false">
      <c r="A55" s="245"/>
      <c r="B55" s="245"/>
      <c r="C55" s="245"/>
      <c r="D55" s="220"/>
      <c r="E55" s="220"/>
      <c r="F55" s="220"/>
      <c r="G55" s="199"/>
      <c r="H55" s="202"/>
      <c r="I55" s="242"/>
      <c r="J55" s="243"/>
      <c r="K55" s="231"/>
      <c r="L55" s="232"/>
      <c r="M55" s="233"/>
      <c r="N55" s="220"/>
      <c r="O55" s="220"/>
      <c r="P55" s="220"/>
      <c r="Q55" s="199"/>
      <c r="R55" s="202"/>
    </row>
    <row r="56" customFormat="false" ht="17" hidden="false" customHeight="true" outlineLevel="0" collapsed="false">
      <c r="A56" s="234" t="s">
        <v>215</v>
      </c>
      <c r="B56" s="199"/>
      <c r="C56" s="199"/>
      <c r="D56" s="199"/>
      <c r="E56" s="199"/>
      <c r="F56" s="199"/>
      <c r="G56" s="199"/>
      <c r="H56" s="202"/>
      <c r="I56" s="242"/>
      <c r="J56" s="243"/>
      <c r="K56" s="234" t="s">
        <v>215</v>
      </c>
      <c r="L56" s="199"/>
      <c r="M56" s="199"/>
      <c r="N56" s="199"/>
      <c r="O56" s="199"/>
      <c r="P56" s="199"/>
      <c r="Q56" s="199"/>
      <c r="R56" s="202"/>
    </row>
    <row r="57" customFormat="false" ht="17" hidden="false" customHeight="true" outlineLevel="0" collapsed="false">
      <c r="A57" s="198"/>
      <c r="B57" s="199"/>
      <c r="C57" s="199"/>
      <c r="D57" s="199"/>
      <c r="E57" s="199"/>
      <c r="F57" s="199"/>
      <c r="G57" s="199"/>
      <c r="H57" s="202"/>
      <c r="I57" s="242"/>
      <c r="J57" s="243"/>
      <c r="K57" s="198"/>
      <c r="L57" s="199"/>
      <c r="M57" s="199"/>
      <c r="N57" s="199"/>
      <c r="O57" s="199"/>
      <c r="P57" s="199"/>
      <c r="Q57" s="199"/>
      <c r="R57" s="202"/>
    </row>
    <row r="58" customFormat="false" ht="17" hidden="false" customHeight="true" outlineLevel="0" collapsed="false">
      <c r="A58" s="235" t="s">
        <v>216</v>
      </c>
      <c r="B58" s="232"/>
      <c r="C58" s="232"/>
      <c r="D58" s="232"/>
      <c r="E58" s="232"/>
      <c r="F58" s="232"/>
      <c r="G58" s="232"/>
      <c r="H58" s="233"/>
      <c r="I58" s="242"/>
      <c r="J58" s="243"/>
      <c r="K58" s="235" t="s">
        <v>216</v>
      </c>
      <c r="L58" s="232"/>
      <c r="M58" s="232"/>
      <c r="N58" s="232"/>
      <c r="O58" s="232"/>
      <c r="P58" s="232"/>
      <c r="Q58" s="232"/>
      <c r="R58" s="233"/>
    </row>
  </sheetData>
  <mergeCells count="38">
    <mergeCell ref="A1:H1"/>
    <mergeCell ref="K1:R1"/>
    <mergeCell ref="B3:G3"/>
    <mergeCell ref="L3:Q3"/>
    <mergeCell ref="D7:H7"/>
    <mergeCell ref="N7:R7"/>
    <mergeCell ref="A8:C8"/>
    <mergeCell ref="K8:M8"/>
    <mergeCell ref="D9:H9"/>
    <mergeCell ref="N9:R9"/>
    <mergeCell ref="A11:C11"/>
    <mergeCell ref="K11:M11"/>
    <mergeCell ref="A16:C16"/>
    <mergeCell ref="K16:M16"/>
    <mergeCell ref="A21:C21"/>
    <mergeCell ref="K21:M21"/>
    <mergeCell ref="A22:C23"/>
    <mergeCell ref="K22:M23"/>
    <mergeCell ref="A24:C25"/>
    <mergeCell ref="K24:M25"/>
    <mergeCell ref="A31:H31"/>
    <mergeCell ref="K31:R31"/>
    <mergeCell ref="B33:G33"/>
    <mergeCell ref="L33:Q33"/>
    <mergeCell ref="D37:H37"/>
    <mergeCell ref="N37:R37"/>
    <mergeCell ref="A38:C38"/>
    <mergeCell ref="K38:M38"/>
    <mergeCell ref="D39:H39"/>
    <mergeCell ref="N39:R39"/>
    <mergeCell ref="A41:C41"/>
    <mergeCell ref="K41:M41"/>
    <mergeCell ref="A46:C46"/>
    <mergeCell ref="K46:M46"/>
    <mergeCell ref="A51:C51"/>
    <mergeCell ref="K51:M51"/>
    <mergeCell ref="A52:C53"/>
    <mergeCell ref="A54:C55"/>
  </mergeCells>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U58"/>
  <sheetViews>
    <sheetView showFormulas="false" showGridLines="true" showRowColHeaders="true" showZeros="true" rightToLeft="false" tabSelected="false" showOutlineSymbols="true" defaultGridColor="true" view="normal" topLeftCell="A28" colorId="64" zoomScale="100" zoomScaleNormal="100" zoomScalePageLayoutView="100" workbookViewId="0">
      <selection pane="topLeft" activeCell="C36" activeCellId="0" sqref="C36"/>
    </sheetView>
  </sheetViews>
  <sheetFormatPr defaultColWidth="11.53515625" defaultRowHeight="12.8" zeroHeight="false" outlineLevelRow="0" outlineLevelCol="0"/>
  <cols>
    <col collapsed="false" customWidth="true" hidden="false" outlineLevel="0" max="8" min="1" style="1" width="7.66"/>
    <col collapsed="false" customWidth="true" hidden="false" outlineLevel="0" max="10" min="9" style="1" width="2.55"/>
    <col collapsed="false" customWidth="true" hidden="false" outlineLevel="0" max="18" min="11" style="1" width="7.66"/>
  </cols>
  <sheetData>
    <row r="1" customFormat="false" ht="28.35" hidden="false" customHeight="true" outlineLevel="0" collapsed="false">
      <c r="A1" s="195" t="str">
        <f aca="false">Engagés!$A$4</f>
        <v>TYPE DE COMPETITION</v>
      </c>
      <c r="B1" s="195"/>
      <c r="C1" s="195"/>
      <c r="D1" s="195"/>
      <c r="E1" s="195"/>
      <c r="F1" s="195"/>
      <c r="G1" s="195"/>
      <c r="H1" s="195"/>
      <c r="I1" s="242"/>
      <c r="J1" s="243"/>
      <c r="K1" s="195" t="str">
        <f aca="false">Engagés!$A$4</f>
        <v>TYPE DE COMPETITION</v>
      </c>
      <c r="L1" s="195"/>
      <c r="M1" s="195"/>
      <c r="N1" s="195"/>
      <c r="O1" s="195"/>
      <c r="P1" s="195"/>
      <c r="Q1" s="195"/>
      <c r="R1" s="195"/>
    </row>
    <row r="2" customFormat="false" ht="17" hidden="false" customHeight="true" outlineLevel="0" collapsed="false">
      <c r="A2" s="198"/>
      <c r="B2" s="199"/>
      <c r="C2" s="199"/>
      <c r="D2" s="200" t="s">
        <v>205</v>
      </c>
      <c r="E2" s="201"/>
      <c r="F2" s="199"/>
      <c r="G2" s="199"/>
      <c r="H2" s="202"/>
      <c r="I2" s="242"/>
      <c r="J2" s="243"/>
      <c r="K2" s="198"/>
      <c r="L2" s="199"/>
      <c r="M2" s="199"/>
      <c r="N2" s="200" t="s">
        <v>205</v>
      </c>
      <c r="O2" s="201"/>
      <c r="P2" s="199"/>
      <c r="Q2" s="199"/>
      <c r="R2" s="202"/>
    </row>
    <row r="3" customFormat="false" ht="28.35" hidden="false" customHeight="true" outlineLevel="0" collapsed="false">
      <c r="A3" s="203"/>
      <c r="B3" s="204" t="n">
        <f aca="false">Engagés!$A$6</f>
        <v>0</v>
      </c>
      <c r="C3" s="204"/>
      <c r="D3" s="204"/>
      <c r="E3" s="204"/>
      <c r="F3" s="204"/>
      <c r="G3" s="204"/>
      <c r="H3" s="202"/>
      <c r="I3" s="242"/>
      <c r="J3" s="243"/>
      <c r="K3" s="203"/>
      <c r="L3" s="204" t="n">
        <f aca="false">Engagés!$A$6</f>
        <v>0</v>
      </c>
      <c r="M3" s="204"/>
      <c r="N3" s="204"/>
      <c r="O3" s="204"/>
      <c r="P3" s="204"/>
      <c r="Q3" s="204"/>
      <c r="R3" s="202"/>
    </row>
    <row r="4" customFormat="false" ht="17" hidden="false" customHeight="true" outlineLevel="0" collapsed="false">
      <c r="A4" s="205"/>
      <c r="B4" s="206"/>
      <c r="C4" s="206"/>
      <c r="D4" s="206"/>
      <c r="E4" s="199"/>
      <c r="F4" s="199"/>
      <c r="G4" s="199"/>
      <c r="H4" s="202"/>
      <c r="I4" s="242"/>
      <c r="J4" s="243"/>
      <c r="K4" s="205"/>
      <c r="L4" s="206"/>
      <c r="M4" s="206"/>
      <c r="N4" s="206"/>
      <c r="O4" s="199"/>
      <c r="P4" s="199"/>
      <c r="Q4" s="199"/>
      <c r="R4" s="202"/>
    </row>
    <row r="5" customFormat="false" ht="17" hidden="false" customHeight="true" outlineLevel="0" collapsed="false">
      <c r="A5" s="198"/>
      <c r="B5" s="199" t="s">
        <v>45</v>
      </c>
      <c r="C5" s="207" t="s">
        <v>56</v>
      </c>
      <c r="E5" s="199" t="s">
        <v>64</v>
      </c>
      <c r="F5" s="199"/>
      <c r="G5" s="199"/>
      <c r="H5" s="202"/>
      <c r="I5" s="242"/>
      <c r="J5" s="243"/>
      <c r="K5" s="198"/>
      <c r="L5" s="199" t="s">
        <v>45</v>
      </c>
      <c r="M5" s="207" t="s">
        <v>56</v>
      </c>
      <c r="O5" s="199" t="s">
        <v>64</v>
      </c>
      <c r="P5" s="199"/>
      <c r="Q5" s="199"/>
      <c r="R5" s="202"/>
    </row>
    <row r="6" customFormat="false" ht="17" hidden="false" customHeight="true" outlineLevel="0" collapsed="false">
      <c r="A6" s="208" t="s">
        <v>207</v>
      </c>
      <c r="B6" s="209"/>
      <c r="C6" s="209"/>
      <c r="D6" s="209"/>
      <c r="E6" s="209"/>
      <c r="F6" s="209"/>
      <c r="G6" s="209"/>
      <c r="H6" s="210"/>
      <c r="I6" s="242"/>
      <c r="J6" s="243"/>
      <c r="K6" s="208" t="s">
        <v>207</v>
      </c>
      <c r="L6" s="209"/>
      <c r="M6" s="209"/>
      <c r="N6" s="209"/>
      <c r="O6" s="209"/>
      <c r="P6" s="209"/>
      <c r="Q6" s="209"/>
      <c r="R6" s="210"/>
    </row>
    <row r="7" customFormat="false" ht="17" hidden="false" customHeight="true" outlineLevel="0" collapsed="false">
      <c r="A7" s="198"/>
      <c r="B7" s="199"/>
      <c r="C7" s="199"/>
      <c r="D7" s="211" t="s">
        <v>70</v>
      </c>
      <c r="E7" s="211"/>
      <c r="F7" s="211"/>
      <c r="G7" s="211"/>
      <c r="H7" s="211"/>
      <c r="I7" s="242"/>
      <c r="J7" s="243"/>
      <c r="K7" s="198"/>
      <c r="L7" s="199"/>
      <c r="M7" s="199"/>
      <c r="N7" s="211" t="s">
        <v>70</v>
      </c>
      <c r="O7" s="211"/>
      <c r="P7" s="211"/>
      <c r="Q7" s="211"/>
      <c r="R7" s="211"/>
    </row>
    <row r="8" customFormat="false" ht="17" hidden="false" customHeight="true" outlineLevel="0" collapsed="false">
      <c r="A8" s="212" t="s">
        <v>208</v>
      </c>
      <c r="B8" s="212"/>
      <c r="C8" s="212"/>
      <c r="D8" s="213" t="n">
        <v>1</v>
      </c>
      <c r="E8" s="213" t="n">
        <v>2</v>
      </c>
      <c r="F8" s="213" t="n">
        <v>3</v>
      </c>
      <c r="G8" s="213" t="n">
        <v>4</v>
      </c>
      <c r="H8" s="213" t="n">
        <v>5</v>
      </c>
      <c r="I8" s="242"/>
      <c r="J8" s="243"/>
      <c r="K8" s="212" t="s">
        <v>208</v>
      </c>
      <c r="L8" s="212"/>
      <c r="M8" s="212"/>
      <c r="N8" s="213" t="n">
        <v>1</v>
      </c>
      <c r="O8" s="213" t="n">
        <v>2</v>
      </c>
      <c r="P8" s="213" t="n">
        <v>3</v>
      </c>
      <c r="Q8" s="213" t="n">
        <v>4</v>
      </c>
      <c r="R8" s="213" t="n">
        <v>5</v>
      </c>
    </row>
    <row r="9" customFormat="false" ht="17" hidden="false" customHeight="true" outlineLevel="0" collapsed="false">
      <c r="A9" s="212"/>
      <c r="B9" s="214"/>
      <c r="C9" s="214"/>
      <c r="D9" s="215" t="s">
        <v>209</v>
      </c>
      <c r="E9" s="215"/>
      <c r="F9" s="215"/>
      <c r="G9" s="215"/>
      <c r="H9" s="215"/>
      <c r="I9" s="242"/>
      <c r="J9" s="243"/>
      <c r="K9" s="212"/>
      <c r="L9" s="214"/>
      <c r="M9" s="214"/>
      <c r="N9" s="215" t="s">
        <v>209</v>
      </c>
      <c r="O9" s="215"/>
      <c r="P9" s="215"/>
      <c r="Q9" s="215"/>
      <c r="R9" s="215"/>
    </row>
    <row r="10" customFormat="false" ht="17" hidden="false" customHeight="true" outlineLevel="0" collapsed="false">
      <c r="A10" s="216" t="n">
        <v>1</v>
      </c>
      <c r="B10" s="199"/>
      <c r="C10" s="199"/>
      <c r="D10" s="217"/>
      <c r="E10" s="217"/>
      <c r="F10" s="217"/>
      <c r="G10" s="217"/>
      <c r="H10" s="217"/>
      <c r="I10" s="242"/>
      <c r="J10" s="243"/>
      <c r="K10" s="216" t="n">
        <v>2</v>
      </c>
      <c r="L10" s="199"/>
      <c r="M10" s="199"/>
      <c r="N10" s="217"/>
      <c r="O10" s="217"/>
      <c r="P10" s="217"/>
      <c r="Q10" s="217"/>
      <c r="R10" s="217"/>
    </row>
    <row r="11" customFormat="false" ht="17" hidden="false" customHeight="true" outlineLevel="0" collapsed="false">
      <c r="A11" s="218" t="str">
        <f aca="true">INDIRECT("Poule" &amp; $C$5 &amp; ".$B12")</f>
        <v/>
      </c>
      <c r="B11" s="218"/>
      <c r="C11" s="218"/>
      <c r="D11" s="217"/>
      <c r="E11" s="217"/>
      <c r="F11" s="217"/>
      <c r="G11" s="217"/>
      <c r="H11" s="217"/>
      <c r="I11" s="242"/>
      <c r="J11" s="243"/>
      <c r="K11" s="218" t="str">
        <f aca="true">INDIRECT("Poule"&amp;$M5&amp;".$B13")</f>
        <v/>
      </c>
      <c r="L11" s="218"/>
      <c r="M11" s="218"/>
      <c r="N11" s="217"/>
      <c r="O11" s="217"/>
      <c r="P11" s="217"/>
      <c r="Q11" s="217"/>
      <c r="R11" s="217"/>
    </row>
    <row r="12" customFormat="false" ht="17" hidden="false" customHeight="true" outlineLevel="0" collapsed="false">
      <c r="A12" s="198"/>
      <c r="B12" s="199"/>
      <c r="C12" s="219" t="str">
        <f aca="true">INDIRECT("Poule" &amp; $C$5 &amp; ".$G12")</f>
        <v/>
      </c>
      <c r="D12" s="220"/>
      <c r="E12" s="220"/>
      <c r="F12" s="220"/>
      <c r="G12" s="220"/>
      <c r="H12" s="220"/>
      <c r="I12" s="242"/>
      <c r="J12" s="243"/>
      <c r="K12" s="198"/>
      <c r="L12" s="199"/>
      <c r="M12" s="219" t="str">
        <f aca="true">INDIRECT("Poule" &amp; $M5 &amp; ".$G13")</f>
        <v/>
      </c>
      <c r="N12" s="220"/>
      <c r="O12" s="220"/>
      <c r="P12" s="220"/>
      <c r="Q12" s="220"/>
      <c r="R12" s="220"/>
    </row>
    <row r="13" customFormat="false" ht="17" hidden="false" customHeight="true" outlineLevel="0" collapsed="false">
      <c r="A13" s="221" t="str">
        <f aca="true">INDIRECT("Poule" &amp; $C$5 &amp; ".$C12")</f>
        <v/>
      </c>
      <c r="B13" s="199"/>
      <c r="C13" s="199"/>
      <c r="D13" s="222"/>
      <c r="E13" s="222"/>
      <c r="F13" s="222"/>
      <c r="G13" s="222"/>
      <c r="H13" s="222"/>
      <c r="I13" s="242"/>
      <c r="J13" s="243"/>
      <c r="K13" s="221" t="str">
        <f aca="true">INDIRECT("Poule" &amp; $M5 &amp; ".$C13")</f>
        <v/>
      </c>
      <c r="L13" s="199"/>
      <c r="M13" s="199"/>
      <c r="N13" s="222"/>
      <c r="O13" s="222"/>
      <c r="P13" s="222"/>
      <c r="Q13" s="222"/>
      <c r="R13" s="222"/>
    </row>
    <row r="14" customFormat="false" ht="17" hidden="false" customHeight="true" outlineLevel="0" collapsed="false">
      <c r="A14" s="198"/>
      <c r="B14" s="223" t="s">
        <v>210</v>
      </c>
      <c r="C14" s="199"/>
      <c r="D14" s="224"/>
      <c r="E14" s="224"/>
      <c r="F14" s="224"/>
      <c r="G14" s="224"/>
      <c r="H14" s="224"/>
      <c r="I14" s="242"/>
      <c r="J14" s="243"/>
      <c r="K14" s="198"/>
      <c r="L14" s="223" t="s">
        <v>210</v>
      </c>
      <c r="M14" s="199"/>
      <c r="N14" s="224"/>
      <c r="O14" s="224"/>
      <c r="P14" s="224"/>
      <c r="Q14" s="224"/>
      <c r="R14" s="224"/>
    </row>
    <row r="15" customFormat="false" ht="17" hidden="false" customHeight="true" outlineLevel="0" collapsed="false">
      <c r="A15" s="216" t="n">
        <v>3</v>
      </c>
      <c r="B15" s="199"/>
      <c r="C15" s="199"/>
      <c r="D15" s="225"/>
      <c r="E15" s="225"/>
      <c r="F15" s="225"/>
      <c r="G15" s="225"/>
      <c r="H15" s="225"/>
      <c r="I15" s="242"/>
      <c r="J15" s="243"/>
      <c r="K15" s="216" t="n">
        <v>3</v>
      </c>
      <c r="L15" s="199"/>
      <c r="M15" s="199"/>
      <c r="N15" s="225"/>
      <c r="O15" s="225"/>
      <c r="P15" s="225"/>
      <c r="Q15" s="225"/>
      <c r="R15" s="225"/>
    </row>
    <row r="16" customFormat="false" ht="17" hidden="false" customHeight="true" outlineLevel="0" collapsed="false">
      <c r="A16" s="218" t="str">
        <f aca="true">INDIRECT("Poule" &amp; $C$5 &amp; ".$B14")</f>
        <v/>
      </c>
      <c r="B16" s="218"/>
      <c r="C16" s="218"/>
      <c r="D16" s="217"/>
      <c r="E16" s="217"/>
      <c r="F16" s="217"/>
      <c r="G16" s="217"/>
      <c r="H16" s="217"/>
      <c r="I16" s="242"/>
      <c r="J16" s="243"/>
      <c r="K16" s="218" t="str">
        <f aca="true">INDIRECT("Poule" &amp; $M5 &amp; ".$B14")</f>
        <v/>
      </c>
      <c r="L16" s="218"/>
      <c r="M16" s="218"/>
      <c r="N16" s="217"/>
      <c r="O16" s="217"/>
      <c r="P16" s="217"/>
      <c r="Q16" s="217"/>
      <c r="R16" s="217"/>
    </row>
    <row r="17" customFormat="false" ht="17" hidden="false" customHeight="true" outlineLevel="0" collapsed="false">
      <c r="A17" s="198"/>
      <c r="B17" s="199"/>
      <c r="C17" s="219" t="str">
        <f aca="true">INDIRECT("Poule" &amp; $C$5 &amp; ".$G14")</f>
        <v/>
      </c>
      <c r="D17" s="220"/>
      <c r="E17" s="220"/>
      <c r="F17" s="220"/>
      <c r="G17" s="220"/>
      <c r="H17" s="220"/>
      <c r="I17" s="242"/>
      <c r="J17" s="243"/>
      <c r="K17" s="198"/>
      <c r="L17" s="199"/>
      <c r="M17" s="219" t="str">
        <f aca="true">INDIRECT("Poule" &amp; $M5 &amp; ".$G14")</f>
        <v/>
      </c>
      <c r="N17" s="220"/>
      <c r="O17" s="220"/>
      <c r="P17" s="220"/>
      <c r="Q17" s="220"/>
      <c r="R17" s="220"/>
    </row>
    <row r="18" customFormat="false" ht="17" hidden="false" customHeight="true" outlineLevel="0" collapsed="false">
      <c r="A18" s="221" t="str">
        <f aca="true">INDIRECT("Poule" &amp; $C$5 &amp; ".$C14")</f>
        <v/>
      </c>
      <c r="B18" s="199"/>
      <c r="C18" s="199"/>
      <c r="D18" s="222"/>
      <c r="E18" s="222"/>
      <c r="F18" s="222"/>
      <c r="G18" s="222"/>
      <c r="H18" s="222"/>
      <c r="I18" s="242"/>
      <c r="J18" s="243"/>
      <c r="K18" s="221" t="str">
        <f aca="true">INDIRECT("Poule" &amp; $M5 &amp; ".$C14")</f>
        <v/>
      </c>
      <c r="L18" s="199"/>
      <c r="M18" s="199"/>
      <c r="N18" s="222"/>
      <c r="O18" s="222"/>
      <c r="P18" s="222"/>
      <c r="Q18" s="222"/>
      <c r="R18" s="222"/>
    </row>
    <row r="19" customFormat="false" ht="17" hidden="false" customHeight="true" outlineLevel="0" collapsed="false">
      <c r="A19" s="198"/>
      <c r="B19" s="199"/>
      <c r="C19" s="199"/>
      <c r="D19" s="224"/>
      <c r="E19" s="224"/>
      <c r="F19" s="224"/>
      <c r="G19" s="224"/>
      <c r="H19" s="224"/>
      <c r="I19" s="242"/>
      <c r="J19" s="243"/>
      <c r="K19" s="198"/>
      <c r="L19" s="199"/>
      <c r="M19" s="199"/>
      <c r="N19" s="224"/>
      <c r="O19" s="224"/>
      <c r="P19" s="224"/>
      <c r="Q19" s="224"/>
      <c r="R19" s="224"/>
    </row>
    <row r="20" customFormat="false" ht="17" hidden="false" customHeight="true" outlineLevel="0" collapsed="false">
      <c r="A20" s="198"/>
      <c r="B20" s="199"/>
      <c r="C20" s="199"/>
      <c r="D20" s="199"/>
      <c r="E20" s="199"/>
      <c r="F20" s="199"/>
      <c r="G20" s="199"/>
      <c r="H20" s="202"/>
      <c r="I20" s="242"/>
      <c r="J20" s="243"/>
      <c r="K20" s="198"/>
      <c r="L20" s="199"/>
      <c r="M20" s="199"/>
      <c r="N20" s="199"/>
      <c r="O20" s="199"/>
      <c r="P20" s="199"/>
      <c r="Q20" s="199"/>
      <c r="R20" s="202"/>
    </row>
    <row r="21" customFormat="false" ht="17" hidden="false" customHeight="true" outlineLevel="0" collapsed="false">
      <c r="A21" s="226" t="s">
        <v>211</v>
      </c>
      <c r="B21" s="226"/>
      <c r="C21" s="226"/>
      <c r="D21" s="227" t="s">
        <v>212</v>
      </c>
      <c r="E21" s="227" t="s">
        <v>213</v>
      </c>
      <c r="F21" s="227" t="s">
        <v>214</v>
      </c>
      <c r="G21" s="199"/>
      <c r="H21" s="202"/>
      <c r="I21" s="242"/>
      <c r="J21" s="243"/>
      <c r="K21" s="226" t="s">
        <v>211</v>
      </c>
      <c r="L21" s="226"/>
      <c r="M21" s="226"/>
      <c r="N21" s="227" t="s">
        <v>212</v>
      </c>
      <c r="O21" s="227" t="s">
        <v>213</v>
      </c>
      <c r="P21" s="227" t="s">
        <v>214</v>
      </c>
      <c r="Q21" s="199"/>
      <c r="R21" s="202"/>
    </row>
    <row r="22" customFormat="false" ht="17" hidden="false" customHeight="true" outlineLevel="0" collapsed="false">
      <c r="A22" s="244" t="str">
        <f aca="false">A11</f>
        <v/>
      </c>
      <c r="B22" s="244"/>
      <c r="C22" s="244"/>
      <c r="D22" s="225"/>
      <c r="E22" s="225"/>
      <c r="F22" s="225"/>
      <c r="G22" s="199"/>
      <c r="H22" s="202"/>
      <c r="I22" s="242"/>
      <c r="J22" s="243"/>
      <c r="K22" s="244" t="str">
        <f aca="false">K11</f>
        <v/>
      </c>
      <c r="L22" s="244"/>
      <c r="M22" s="244"/>
      <c r="N22" s="225"/>
      <c r="O22" s="225"/>
      <c r="P22" s="225"/>
      <c r="Q22" s="199"/>
      <c r="R22" s="202"/>
    </row>
    <row r="23" customFormat="false" ht="17" hidden="false" customHeight="true" outlineLevel="0" collapsed="false">
      <c r="A23" s="244"/>
      <c r="B23" s="244"/>
      <c r="C23" s="244"/>
      <c r="D23" s="220"/>
      <c r="E23" s="220"/>
      <c r="F23" s="220"/>
      <c r="G23" s="199"/>
      <c r="H23" s="202"/>
      <c r="I23" s="242"/>
      <c r="J23" s="243"/>
      <c r="K23" s="244"/>
      <c r="L23" s="244"/>
      <c r="M23" s="244"/>
      <c r="N23" s="220"/>
      <c r="O23" s="220"/>
      <c r="P23" s="220"/>
      <c r="Q23" s="199"/>
      <c r="R23" s="202"/>
    </row>
    <row r="24" customFormat="false" ht="17" hidden="false" customHeight="true" outlineLevel="0" collapsed="false">
      <c r="A24" s="245" t="str">
        <f aca="false">A16</f>
        <v/>
      </c>
      <c r="B24" s="245"/>
      <c r="C24" s="245"/>
      <c r="D24" s="225"/>
      <c r="E24" s="225"/>
      <c r="F24" s="225"/>
      <c r="G24" s="199"/>
      <c r="H24" s="202"/>
      <c r="I24" s="242"/>
      <c r="J24" s="243"/>
      <c r="K24" s="245" t="str">
        <f aca="false">K16</f>
        <v/>
      </c>
      <c r="L24" s="245"/>
      <c r="M24" s="245"/>
      <c r="N24" s="225"/>
      <c r="O24" s="225"/>
      <c r="P24" s="225"/>
      <c r="Q24" s="199"/>
      <c r="R24" s="202"/>
    </row>
    <row r="25" customFormat="false" ht="17" hidden="false" customHeight="true" outlineLevel="0" collapsed="false">
      <c r="A25" s="245"/>
      <c r="B25" s="245"/>
      <c r="C25" s="245"/>
      <c r="D25" s="220"/>
      <c r="E25" s="220"/>
      <c r="F25" s="220"/>
      <c r="G25" s="199"/>
      <c r="H25" s="202"/>
      <c r="I25" s="242"/>
      <c r="J25" s="243"/>
      <c r="K25" s="245"/>
      <c r="L25" s="245"/>
      <c r="M25" s="245"/>
      <c r="N25" s="220"/>
      <c r="O25" s="220"/>
      <c r="P25" s="220"/>
      <c r="Q25" s="199"/>
      <c r="R25" s="202"/>
    </row>
    <row r="26" customFormat="false" ht="17" hidden="false" customHeight="true" outlineLevel="0" collapsed="false">
      <c r="A26" s="234" t="s">
        <v>215</v>
      </c>
      <c r="B26" s="199"/>
      <c r="C26" s="199"/>
      <c r="D26" s="199"/>
      <c r="E26" s="199"/>
      <c r="F26" s="199"/>
      <c r="G26" s="199"/>
      <c r="H26" s="202"/>
      <c r="I26" s="242"/>
      <c r="J26" s="243"/>
      <c r="K26" s="234" t="s">
        <v>215</v>
      </c>
      <c r="L26" s="199"/>
      <c r="M26" s="199"/>
      <c r="N26" s="199"/>
      <c r="O26" s="199"/>
      <c r="P26" s="199"/>
      <c r="Q26" s="199"/>
      <c r="R26" s="202"/>
    </row>
    <row r="27" customFormat="false" ht="17" hidden="false" customHeight="true" outlineLevel="0" collapsed="false">
      <c r="A27" s="198"/>
      <c r="B27" s="199"/>
      <c r="C27" s="199"/>
      <c r="D27" s="199"/>
      <c r="E27" s="199"/>
      <c r="F27" s="199"/>
      <c r="G27" s="199"/>
      <c r="H27" s="202"/>
      <c r="I27" s="242"/>
      <c r="J27" s="243"/>
      <c r="K27" s="198"/>
      <c r="L27" s="199"/>
      <c r="M27" s="199"/>
      <c r="N27" s="199"/>
      <c r="O27" s="199"/>
      <c r="P27" s="199"/>
      <c r="Q27" s="199"/>
      <c r="R27" s="202"/>
    </row>
    <row r="28" customFormat="false" ht="17" hidden="false" customHeight="true" outlineLevel="0" collapsed="false">
      <c r="A28" s="235" t="s">
        <v>216</v>
      </c>
      <c r="B28" s="232"/>
      <c r="C28" s="232"/>
      <c r="D28" s="232"/>
      <c r="E28" s="232"/>
      <c r="F28" s="232"/>
      <c r="G28" s="232"/>
      <c r="H28" s="233"/>
      <c r="I28" s="242"/>
      <c r="J28" s="243"/>
      <c r="K28" s="235" t="s">
        <v>216</v>
      </c>
      <c r="L28" s="232"/>
      <c r="M28" s="232"/>
      <c r="N28" s="232"/>
      <c r="O28" s="232"/>
      <c r="P28" s="232"/>
      <c r="Q28" s="232"/>
      <c r="R28" s="233"/>
    </row>
    <row r="29" customFormat="false" ht="14.15" hidden="false" customHeight="true" outlineLevel="0" collapsed="false">
      <c r="A29" s="246"/>
      <c r="B29" s="246"/>
      <c r="C29" s="246"/>
      <c r="D29" s="246"/>
      <c r="E29" s="246"/>
      <c r="F29" s="246"/>
      <c r="G29" s="246"/>
      <c r="H29" s="246"/>
      <c r="I29" s="247"/>
      <c r="J29" s="248"/>
      <c r="K29" s="246"/>
      <c r="L29" s="246"/>
      <c r="M29" s="246"/>
      <c r="N29" s="246"/>
      <c r="O29" s="246"/>
      <c r="P29" s="246"/>
      <c r="Q29" s="246"/>
      <c r="R29" s="246"/>
    </row>
    <row r="30" customFormat="false" ht="14.15" hidden="false" customHeight="true" outlineLevel="0" collapsed="false">
      <c r="A30" s="249"/>
      <c r="B30" s="249"/>
      <c r="C30" s="249"/>
      <c r="D30" s="249"/>
      <c r="E30" s="249"/>
      <c r="F30" s="249"/>
      <c r="G30" s="249"/>
      <c r="H30" s="249"/>
      <c r="I30" s="250"/>
      <c r="J30" s="251"/>
      <c r="K30" s="249"/>
      <c r="L30" s="249"/>
      <c r="M30" s="249"/>
      <c r="N30" s="249"/>
      <c r="O30" s="249"/>
      <c r="P30" s="249"/>
      <c r="Q30" s="249"/>
      <c r="R30" s="249"/>
    </row>
    <row r="31" customFormat="false" ht="28.35" hidden="false" customHeight="true" outlineLevel="0" collapsed="false">
      <c r="A31" s="195" t="str">
        <f aca="false">Engagés!$A$4</f>
        <v>TYPE DE COMPETITION</v>
      </c>
      <c r="B31" s="195"/>
      <c r="C31" s="195"/>
      <c r="D31" s="195"/>
      <c r="E31" s="195"/>
      <c r="F31" s="195"/>
      <c r="G31" s="195"/>
      <c r="H31" s="195"/>
      <c r="I31" s="242"/>
      <c r="J31" s="243"/>
      <c r="K31" s="195" t="str">
        <f aca="false">Engagés!$A$4</f>
        <v>TYPE DE COMPETITION</v>
      </c>
      <c r="L31" s="195"/>
      <c r="M31" s="195"/>
      <c r="N31" s="195"/>
      <c r="O31" s="195"/>
      <c r="P31" s="195"/>
      <c r="Q31" s="195"/>
      <c r="R31" s="195"/>
      <c r="U31" s="252"/>
    </row>
    <row r="32" customFormat="false" ht="17" hidden="false" customHeight="true" outlineLevel="0" collapsed="false">
      <c r="A32" s="198"/>
      <c r="B32" s="199"/>
      <c r="C32" s="199"/>
      <c r="D32" s="200" t="s">
        <v>205</v>
      </c>
      <c r="E32" s="201"/>
      <c r="F32" s="199"/>
      <c r="G32" s="199"/>
      <c r="H32" s="202"/>
      <c r="I32" s="242"/>
      <c r="J32" s="243"/>
      <c r="K32" s="198"/>
      <c r="L32" s="199"/>
      <c r="M32" s="199"/>
      <c r="N32" s="200" t="s">
        <v>205</v>
      </c>
      <c r="O32" s="201"/>
      <c r="P32" s="199"/>
      <c r="Q32" s="199"/>
      <c r="R32" s="202"/>
    </row>
    <row r="33" customFormat="false" ht="28.35" hidden="false" customHeight="true" outlineLevel="0" collapsed="false">
      <c r="A33" s="203"/>
      <c r="B33" s="204" t="n">
        <f aca="false">Engagés!$A$6</f>
        <v>0</v>
      </c>
      <c r="C33" s="204"/>
      <c r="D33" s="204"/>
      <c r="E33" s="204"/>
      <c r="F33" s="204"/>
      <c r="G33" s="204"/>
      <c r="H33" s="202"/>
      <c r="I33" s="242"/>
      <c r="J33" s="243"/>
      <c r="K33" s="203"/>
      <c r="L33" s="204" t="n">
        <f aca="false">Engagés!$A$6</f>
        <v>0</v>
      </c>
      <c r="M33" s="204"/>
      <c r="N33" s="204"/>
      <c r="O33" s="204"/>
      <c r="P33" s="204"/>
      <c r="Q33" s="204"/>
      <c r="R33" s="202"/>
    </row>
    <row r="34" customFormat="false" ht="17" hidden="false" customHeight="true" outlineLevel="0" collapsed="false">
      <c r="A34" s="205"/>
      <c r="B34" s="206"/>
      <c r="C34" s="206"/>
      <c r="D34" s="206"/>
      <c r="E34" s="199"/>
      <c r="F34" s="199"/>
      <c r="G34" s="199"/>
      <c r="H34" s="202"/>
      <c r="I34" s="242"/>
      <c r="J34" s="243"/>
      <c r="K34" s="205"/>
      <c r="L34" s="206"/>
      <c r="M34" s="206"/>
      <c r="N34" s="206"/>
      <c r="O34" s="199"/>
      <c r="P34" s="199"/>
      <c r="Q34" s="199"/>
      <c r="R34" s="202"/>
    </row>
    <row r="35" customFormat="false" ht="17" hidden="false" customHeight="true" outlineLevel="0" collapsed="false">
      <c r="A35" s="198"/>
      <c r="B35" s="199" t="s">
        <v>45</v>
      </c>
      <c r="C35" s="207" t="s">
        <v>56</v>
      </c>
      <c r="E35" s="199" t="s">
        <v>64</v>
      </c>
      <c r="F35" s="199"/>
      <c r="G35" s="199"/>
      <c r="H35" s="202"/>
      <c r="I35" s="242"/>
      <c r="J35" s="243"/>
      <c r="K35" s="198"/>
      <c r="L35" s="199" t="s">
        <v>45</v>
      </c>
      <c r="M35" s="207"/>
      <c r="O35" s="199" t="s">
        <v>64</v>
      </c>
      <c r="P35" s="199"/>
      <c r="Q35" s="199"/>
      <c r="R35" s="202"/>
    </row>
    <row r="36" customFormat="false" ht="17" hidden="false" customHeight="true" outlineLevel="0" collapsed="false">
      <c r="A36" s="208" t="s">
        <v>207</v>
      </c>
      <c r="B36" s="209"/>
      <c r="C36" s="209"/>
      <c r="D36" s="209"/>
      <c r="E36" s="209"/>
      <c r="F36" s="209"/>
      <c r="G36" s="209"/>
      <c r="H36" s="210"/>
      <c r="I36" s="242"/>
      <c r="J36" s="243"/>
      <c r="K36" s="208" t="s">
        <v>207</v>
      </c>
      <c r="L36" s="209"/>
      <c r="M36" s="209"/>
      <c r="N36" s="209"/>
      <c r="O36" s="209"/>
      <c r="P36" s="209"/>
      <c r="Q36" s="209"/>
      <c r="R36" s="210"/>
    </row>
    <row r="37" customFormat="false" ht="17" hidden="false" customHeight="true" outlineLevel="0" collapsed="false">
      <c r="A37" s="198"/>
      <c r="B37" s="199"/>
      <c r="C37" s="199"/>
      <c r="D37" s="211" t="s">
        <v>70</v>
      </c>
      <c r="E37" s="211"/>
      <c r="F37" s="211"/>
      <c r="G37" s="211"/>
      <c r="H37" s="211"/>
      <c r="I37" s="242"/>
      <c r="J37" s="243"/>
      <c r="K37" s="198"/>
      <c r="L37" s="199"/>
      <c r="M37" s="199"/>
      <c r="N37" s="211" t="s">
        <v>70</v>
      </c>
      <c r="O37" s="211"/>
      <c r="P37" s="211"/>
      <c r="Q37" s="211"/>
      <c r="R37" s="211"/>
    </row>
    <row r="38" customFormat="false" ht="17" hidden="false" customHeight="true" outlineLevel="0" collapsed="false">
      <c r="A38" s="212" t="s">
        <v>208</v>
      </c>
      <c r="B38" s="212"/>
      <c r="C38" s="212"/>
      <c r="D38" s="213" t="n">
        <v>1</v>
      </c>
      <c r="E38" s="213" t="n">
        <v>2</v>
      </c>
      <c r="F38" s="213" t="n">
        <v>3</v>
      </c>
      <c r="G38" s="213" t="n">
        <v>4</v>
      </c>
      <c r="H38" s="213" t="n">
        <v>5</v>
      </c>
      <c r="I38" s="242"/>
      <c r="J38" s="243"/>
      <c r="K38" s="212" t="s">
        <v>208</v>
      </c>
      <c r="L38" s="212"/>
      <c r="M38" s="212"/>
      <c r="N38" s="213" t="n">
        <v>1</v>
      </c>
      <c r="O38" s="213" t="n">
        <v>2</v>
      </c>
      <c r="P38" s="213" t="n">
        <v>3</v>
      </c>
      <c r="Q38" s="213" t="n">
        <v>4</v>
      </c>
      <c r="R38" s="213" t="n">
        <v>5</v>
      </c>
    </row>
    <row r="39" customFormat="false" ht="17" hidden="false" customHeight="true" outlineLevel="0" collapsed="false">
      <c r="A39" s="212"/>
      <c r="B39" s="214"/>
      <c r="C39" s="214"/>
      <c r="D39" s="215" t="s">
        <v>209</v>
      </c>
      <c r="E39" s="215"/>
      <c r="F39" s="215"/>
      <c r="G39" s="215"/>
      <c r="H39" s="215"/>
      <c r="I39" s="242"/>
      <c r="J39" s="243"/>
      <c r="K39" s="212"/>
      <c r="L39" s="214"/>
      <c r="M39" s="214"/>
      <c r="N39" s="215" t="s">
        <v>209</v>
      </c>
      <c r="O39" s="215"/>
      <c r="P39" s="215"/>
      <c r="Q39" s="215"/>
      <c r="R39" s="215"/>
    </row>
    <row r="40" customFormat="false" ht="17" hidden="false" customHeight="true" outlineLevel="0" collapsed="false">
      <c r="A40" s="216" t="n">
        <v>1</v>
      </c>
      <c r="B40" s="199"/>
      <c r="C40" s="199"/>
      <c r="D40" s="217"/>
      <c r="E40" s="217"/>
      <c r="F40" s="217"/>
      <c r="G40" s="217"/>
      <c r="H40" s="217"/>
      <c r="I40" s="242"/>
      <c r="J40" s="243"/>
      <c r="K40" s="216"/>
      <c r="L40" s="199"/>
      <c r="M40" s="199"/>
      <c r="N40" s="217"/>
      <c r="O40" s="217"/>
      <c r="P40" s="217"/>
      <c r="Q40" s="217"/>
      <c r="R40" s="217"/>
    </row>
    <row r="41" customFormat="false" ht="17" hidden="false" customHeight="true" outlineLevel="0" collapsed="false">
      <c r="A41" s="218" t="str">
        <f aca="true">INDIRECT("Poule" &amp; $C35 &amp; ".$B12")</f>
        <v/>
      </c>
      <c r="B41" s="218"/>
      <c r="C41" s="218"/>
      <c r="D41" s="217"/>
      <c r="E41" s="217"/>
      <c r="F41" s="217"/>
      <c r="G41" s="217"/>
      <c r="H41" s="217"/>
      <c r="I41" s="242"/>
      <c r="J41" s="243"/>
      <c r="K41" s="218"/>
      <c r="L41" s="218"/>
      <c r="M41" s="218"/>
      <c r="N41" s="217"/>
      <c r="O41" s="217"/>
      <c r="P41" s="217"/>
      <c r="Q41" s="217"/>
      <c r="R41" s="217"/>
    </row>
    <row r="42" customFormat="false" ht="17" hidden="false" customHeight="true" outlineLevel="0" collapsed="false">
      <c r="A42" s="198"/>
      <c r="B42" s="199"/>
      <c r="C42" s="219" t="str">
        <f aca="true">INDIRECT("Poule" &amp; $C35 &amp; ".$G12")</f>
        <v/>
      </c>
      <c r="D42" s="220"/>
      <c r="E42" s="220"/>
      <c r="F42" s="220"/>
      <c r="G42" s="220"/>
      <c r="H42" s="220"/>
      <c r="I42" s="242"/>
      <c r="J42" s="243"/>
      <c r="K42" s="198"/>
      <c r="L42" s="199"/>
      <c r="M42" s="219"/>
      <c r="N42" s="220"/>
      <c r="O42" s="220"/>
      <c r="P42" s="220"/>
      <c r="Q42" s="220"/>
      <c r="R42" s="220"/>
    </row>
    <row r="43" customFormat="false" ht="17" hidden="false" customHeight="true" outlineLevel="0" collapsed="false">
      <c r="A43" s="221" t="str">
        <f aca="true">INDIRECT("Poule" &amp; $C35 &amp; ".$C12")</f>
        <v/>
      </c>
      <c r="B43" s="199"/>
      <c r="C43" s="199"/>
      <c r="D43" s="222"/>
      <c r="E43" s="222"/>
      <c r="F43" s="222"/>
      <c r="G43" s="222"/>
      <c r="H43" s="222"/>
      <c r="I43" s="242"/>
      <c r="J43" s="243"/>
      <c r="K43" s="221"/>
      <c r="L43" s="199"/>
      <c r="M43" s="199"/>
      <c r="N43" s="222"/>
      <c r="O43" s="222"/>
      <c r="P43" s="222"/>
      <c r="Q43" s="222"/>
      <c r="R43" s="222"/>
    </row>
    <row r="44" customFormat="false" ht="17" hidden="false" customHeight="true" outlineLevel="0" collapsed="false">
      <c r="A44" s="198"/>
      <c r="B44" s="223" t="s">
        <v>210</v>
      </c>
      <c r="C44" s="199"/>
      <c r="D44" s="224"/>
      <c r="E44" s="224"/>
      <c r="F44" s="224"/>
      <c r="G44" s="224"/>
      <c r="H44" s="224"/>
      <c r="I44" s="242"/>
      <c r="J44" s="243"/>
      <c r="K44" s="198"/>
      <c r="L44" s="223" t="s">
        <v>210</v>
      </c>
      <c r="M44" s="199"/>
      <c r="N44" s="224"/>
      <c r="O44" s="224"/>
      <c r="P44" s="224"/>
      <c r="Q44" s="224"/>
      <c r="R44" s="224"/>
    </row>
    <row r="45" customFormat="false" ht="17" hidden="false" customHeight="true" outlineLevel="0" collapsed="false">
      <c r="A45" s="216" t="n">
        <v>2</v>
      </c>
      <c r="B45" s="199"/>
      <c r="C45" s="199"/>
      <c r="D45" s="225"/>
      <c r="E45" s="225"/>
      <c r="F45" s="225"/>
      <c r="G45" s="225"/>
      <c r="H45" s="225"/>
      <c r="I45" s="242"/>
      <c r="J45" s="243"/>
      <c r="K45" s="216"/>
      <c r="L45" s="199"/>
      <c r="M45" s="199"/>
      <c r="N45" s="225"/>
      <c r="O45" s="225"/>
      <c r="P45" s="225"/>
      <c r="Q45" s="225"/>
      <c r="R45" s="225"/>
    </row>
    <row r="46" customFormat="false" ht="17" hidden="false" customHeight="true" outlineLevel="0" collapsed="false">
      <c r="A46" s="218" t="str">
        <f aca="true">INDIRECT("Poule"&amp;$C35&amp;".$B13")</f>
        <v/>
      </c>
      <c r="B46" s="218"/>
      <c r="C46" s="218"/>
      <c r="D46" s="217"/>
      <c r="E46" s="217"/>
      <c r="F46" s="217"/>
      <c r="G46" s="217"/>
      <c r="H46" s="217"/>
      <c r="I46" s="242"/>
      <c r="J46" s="243"/>
      <c r="K46" s="218"/>
      <c r="L46" s="218"/>
      <c r="M46" s="218"/>
      <c r="N46" s="217"/>
      <c r="O46" s="217"/>
      <c r="P46" s="217"/>
      <c r="Q46" s="217"/>
      <c r="R46" s="217"/>
    </row>
    <row r="47" customFormat="false" ht="17" hidden="false" customHeight="true" outlineLevel="0" collapsed="false">
      <c r="A47" s="198"/>
      <c r="B47" s="199"/>
      <c r="C47" s="219" t="str">
        <f aca="true">INDIRECT("Poule" &amp; $C35 &amp; ".$G13")</f>
        <v/>
      </c>
      <c r="D47" s="220"/>
      <c r="E47" s="220"/>
      <c r="F47" s="220"/>
      <c r="G47" s="220"/>
      <c r="H47" s="220"/>
      <c r="I47" s="242"/>
      <c r="J47" s="243"/>
      <c r="K47" s="198"/>
      <c r="L47" s="199"/>
      <c r="M47" s="219"/>
      <c r="N47" s="220"/>
      <c r="O47" s="220"/>
      <c r="P47" s="220"/>
      <c r="Q47" s="220"/>
      <c r="R47" s="220"/>
    </row>
    <row r="48" customFormat="false" ht="17" hidden="false" customHeight="true" outlineLevel="0" collapsed="false">
      <c r="A48" s="221" t="str">
        <f aca="true">INDIRECT("Poule" &amp; $C35 &amp; ".$C13")</f>
        <v/>
      </c>
      <c r="B48" s="199"/>
      <c r="C48" s="199"/>
      <c r="D48" s="222"/>
      <c r="E48" s="222"/>
      <c r="F48" s="222"/>
      <c r="G48" s="222"/>
      <c r="H48" s="222"/>
      <c r="I48" s="242"/>
      <c r="J48" s="243"/>
      <c r="K48" s="221"/>
      <c r="L48" s="199"/>
      <c r="M48" s="199"/>
      <c r="N48" s="222"/>
      <c r="O48" s="222"/>
      <c r="P48" s="222"/>
      <c r="Q48" s="222"/>
      <c r="R48" s="222"/>
    </row>
    <row r="49" customFormat="false" ht="17" hidden="false" customHeight="true" outlineLevel="0" collapsed="false">
      <c r="A49" s="198"/>
      <c r="B49" s="199"/>
      <c r="C49" s="199"/>
      <c r="D49" s="224"/>
      <c r="E49" s="224"/>
      <c r="F49" s="224"/>
      <c r="G49" s="224"/>
      <c r="H49" s="224"/>
      <c r="I49" s="242"/>
      <c r="J49" s="243"/>
      <c r="K49" s="198"/>
      <c r="L49" s="199"/>
      <c r="M49" s="199"/>
      <c r="N49" s="224"/>
      <c r="O49" s="224"/>
      <c r="P49" s="224"/>
      <c r="Q49" s="224"/>
      <c r="R49" s="224"/>
    </row>
    <row r="50" customFormat="false" ht="17" hidden="false" customHeight="true" outlineLevel="0" collapsed="false">
      <c r="A50" s="198"/>
      <c r="B50" s="199"/>
      <c r="C50" s="199"/>
      <c r="D50" s="199"/>
      <c r="E50" s="199"/>
      <c r="F50" s="199"/>
      <c r="G50" s="199"/>
      <c r="H50" s="202"/>
      <c r="I50" s="242"/>
      <c r="J50" s="243"/>
      <c r="K50" s="198"/>
      <c r="L50" s="199"/>
      <c r="M50" s="199"/>
      <c r="N50" s="199"/>
      <c r="O50" s="199"/>
      <c r="P50" s="199"/>
      <c r="Q50" s="199"/>
      <c r="R50" s="202"/>
    </row>
    <row r="51" customFormat="false" ht="17" hidden="false" customHeight="true" outlineLevel="0" collapsed="false">
      <c r="A51" s="226" t="s">
        <v>211</v>
      </c>
      <c r="B51" s="226"/>
      <c r="C51" s="226"/>
      <c r="D51" s="227" t="s">
        <v>212</v>
      </c>
      <c r="E51" s="227" t="s">
        <v>213</v>
      </c>
      <c r="F51" s="227" t="s">
        <v>214</v>
      </c>
      <c r="G51" s="199"/>
      <c r="H51" s="202"/>
      <c r="I51" s="242"/>
      <c r="J51" s="243"/>
      <c r="K51" s="226" t="s">
        <v>211</v>
      </c>
      <c r="L51" s="226"/>
      <c r="M51" s="226"/>
      <c r="N51" s="227" t="s">
        <v>212</v>
      </c>
      <c r="O51" s="227" t="s">
        <v>213</v>
      </c>
      <c r="P51" s="227" t="s">
        <v>214</v>
      </c>
      <c r="Q51" s="199"/>
      <c r="R51" s="202"/>
    </row>
    <row r="52" customFormat="false" ht="17" hidden="false" customHeight="true" outlineLevel="0" collapsed="false">
      <c r="A52" s="244" t="str">
        <f aca="false">A41</f>
        <v/>
      </c>
      <c r="B52" s="244"/>
      <c r="C52" s="244"/>
      <c r="D52" s="225"/>
      <c r="E52" s="225"/>
      <c r="F52" s="225"/>
      <c r="G52" s="199"/>
      <c r="H52" s="202"/>
      <c r="I52" s="242"/>
      <c r="J52" s="243"/>
      <c r="K52" s="228"/>
      <c r="L52" s="229"/>
      <c r="M52" s="230"/>
      <c r="N52" s="225"/>
      <c r="O52" s="225"/>
      <c r="P52" s="225"/>
      <c r="Q52" s="199"/>
      <c r="R52" s="202"/>
    </row>
    <row r="53" customFormat="false" ht="17" hidden="false" customHeight="true" outlineLevel="0" collapsed="false">
      <c r="A53" s="244"/>
      <c r="B53" s="244"/>
      <c r="C53" s="244"/>
      <c r="D53" s="220"/>
      <c r="E53" s="220"/>
      <c r="F53" s="220"/>
      <c r="G53" s="199"/>
      <c r="H53" s="202"/>
      <c r="I53" s="242"/>
      <c r="J53" s="243"/>
      <c r="K53" s="231"/>
      <c r="L53" s="232"/>
      <c r="M53" s="233"/>
      <c r="N53" s="220"/>
      <c r="O53" s="220"/>
      <c r="P53" s="220"/>
      <c r="Q53" s="199"/>
      <c r="R53" s="202"/>
    </row>
    <row r="54" customFormat="false" ht="17" hidden="false" customHeight="true" outlineLevel="0" collapsed="false">
      <c r="A54" s="245" t="str">
        <f aca="false">A46</f>
        <v/>
      </c>
      <c r="B54" s="245"/>
      <c r="C54" s="245"/>
      <c r="D54" s="225"/>
      <c r="E54" s="225"/>
      <c r="F54" s="225"/>
      <c r="G54" s="199"/>
      <c r="H54" s="202"/>
      <c r="I54" s="242"/>
      <c r="J54" s="243"/>
      <c r="K54" s="228"/>
      <c r="L54" s="229"/>
      <c r="M54" s="230"/>
      <c r="N54" s="225"/>
      <c r="O54" s="225"/>
      <c r="P54" s="225"/>
      <c r="Q54" s="199"/>
      <c r="R54" s="202"/>
    </row>
    <row r="55" customFormat="false" ht="17" hidden="false" customHeight="true" outlineLevel="0" collapsed="false">
      <c r="A55" s="245"/>
      <c r="B55" s="245"/>
      <c r="C55" s="245"/>
      <c r="D55" s="220"/>
      <c r="E55" s="220"/>
      <c r="F55" s="220"/>
      <c r="G55" s="199"/>
      <c r="H55" s="202"/>
      <c r="I55" s="242"/>
      <c r="J55" s="243"/>
      <c r="K55" s="231"/>
      <c r="L55" s="232"/>
      <c r="M55" s="233"/>
      <c r="N55" s="220"/>
      <c r="O55" s="220"/>
      <c r="P55" s="220"/>
      <c r="Q55" s="199"/>
      <c r="R55" s="202"/>
    </row>
    <row r="56" customFormat="false" ht="17" hidden="false" customHeight="true" outlineLevel="0" collapsed="false">
      <c r="A56" s="234" t="s">
        <v>215</v>
      </c>
      <c r="B56" s="199"/>
      <c r="C56" s="199"/>
      <c r="D56" s="199"/>
      <c r="E56" s="199"/>
      <c r="F56" s="199"/>
      <c r="G56" s="199"/>
      <c r="H56" s="202"/>
      <c r="I56" s="242"/>
      <c r="J56" s="243"/>
      <c r="K56" s="234" t="s">
        <v>215</v>
      </c>
      <c r="L56" s="199"/>
      <c r="M56" s="199"/>
      <c r="N56" s="199"/>
      <c r="O56" s="199"/>
      <c r="P56" s="199"/>
      <c r="Q56" s="199"/>
      <c r="R56" s="202"/>
    </row>
    <row r="57" customFormat="false" ht="17" hidden="false" customHeight="true" outlineLevel="0" collapsed="false">
      <c r="A57" s="198"/>
      <c r="B57" s="199"/>
      <c r="C57" s="199"/>
      <c r="D57" s="199"/>
      <c r="E57" s="199"/>
      <c r="F57" s="199"/>
      <c r="G57" s="199"/>
      <c r="H57" s="202"/>
      <c r="I57" s="242"/>
      <c r="J57" s="243"/>
      <c r="K57" s="198"/>
      <c r="L57" s="199"/>
      <c r="M57" s="199"/>
      <c r="N57" s="199"/>
      <c r="O57" s="199"/>
      <c r="P57" s="199"/>
      <c r="Q57" s="199"/>
      <c r="R57" s="202"/>
    </row>
    <row r="58" customFormat="false" ht="17" hidden="false" customHeight="true" outlineLevel="0" collapsed="false">
      <c r="A58" s="235" t="s">
        <v>216</v>
      </c>
      <c r="B58" s="232"/>
      <c r="C58" s="232"/>
      <c r="D58" s="232"/>
      <c r="E58" s="232"/>
      <c r="F58" s="232"/>
      <c r="G58" s="232"/>
      <c r="H58" s="233"/>
      <c r="I58" s="242"/>
      <c r="J58" s="243"/>
      <c r="K58" s="235" t="s">
        <v>216</v>
      </c>
      <c r="L58" s="232"/>
      <c r="M58" s="232"/>
      <c r="N58" s="232"/>
      <c r="O58" s="232"/>
      <c r="P58" s="232"/>
      <c r="Q58" s="232"/>
      <c r="R58" s="233"/>
    </row>
  </sheetData>
  <mergeCells count="38">
    <mergeCell ref="A1:H1"/>
    <mergeCell ref="K1:R1"/>
    <mergeCell ref="B3:G3"/>
    <mergeCell ref="L3:Q3"/>
    <mergeCell ref="D7:H7"/>
    <mergeCell ref="N7:R7"/>
    <mergeCell ref="A8:C8"/>
    <mergeCell ref="K8:M8"/>
    <mergeCell ref="D9:H9"/>
    <mergeCell ref="N9:R9"/>
    <mergeCell ref="A11:C11"/>
    <mergeCell ref="K11:M11"/>
    <mergeCell ref="A16:C16"/>
    <mergeCell ref="K16:M16"/>
    <mergeCell ref="A21:C21"/>
    <mergeCell ref="K21:M21"/>
    <mergeCell ref="A22:C23"/>
    <mergeCell ref="K22:M23"/>
    <mergeCell ref="A24:C25"/>
    <mergeCell ref="K24:M25"/>
    <mergeCell ref="A31:H31"/>
    <mergeCell ref="K31:R31"/>
    <mergeCell ref="B33:G33"/>
    <mergeCell ref="L33:Q33"/>
    <mergeCell ref="D37:H37"/>
    <mergeCell ref="N37:R37"/>
    <mergeCell ref="A38:C38"/>
    <mergeCell ref="K38:M38"/>
    <mergeCell ref="D39:H39"/>
    <mergeCell ref="N39:R39"/>
    <mergeCell ref="A41:C41"/>
    <mergeCell ref="K41:M41"/>
    <mergeCell ref="A46:C46"/>
    <mergeCell ref="K46:M46"/>
    <mergeCell ref="A51:C51"/>
    <mergeCell ref="K51:M51"/>
    <mergeCell ref="A52:C53"/>
    <mergeCell ref="A54:C55"/>
  </mergeCells>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M39"/>
  <sheetViews>
    <sheetView showFormulas="false" showGridLines="true" showRowColHeaders="true" showZeros="true" rightToLeft="false" tabSelected="false" showOutlineSymbols="true" defaultGridColor="true" view="normal" topLeftCell="A20"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2" min="2" style="1" width="27.3"/>
    <col collapsed="false" customWidth="true" hidden="false" outlineLevel="0" max="4" min="4" style="1" width="21.69"/>
    <col collapsed="false" customWidth="false" hidden="false" outlineLevel="0" max="6" min="6" style="14" width="11.53"/>
    <col collapsed="false" customWidth="false" hidden="false" outlineLevel="0" max="9" min="7" style="1" width="11.53"/>
    <col collapsed="false" customWidth="false" hidden="true" outlineLevel="0" max="12" min="10" style="1" width="11.53"/>
    <col collapsed="false" customWidth="true" hidden="false" outlineLevel="0" max="13" min="13" style="1" width="13.39"/>
  </cols>
  <sheetData>
    <row r="1" customFormat="false" ht="17.35" hidden="false" customHeight="false" outlineLevel="0" collapsed="false">
      <c r="A1" s="15" t="s">
        <v>26</v>
      </c>
      <c r="B1" s="16"/>
      <c r="C1" s="16"/>
      <c r="D1" s="17"/>
      <c r="E1" s="17"/>
      <c r="F1" s="18"/>
      <c r="G1" s="18"/>
      <c r="H1" s="18"/>
      <c r="I1" s="14"/>
    </row>
    <row r="2" customFormat="false" ht="17.35" hidden="false" customHeight="false" outlineLevel="0" collapsed="false">
      <c r="A2" s="15" t="s">
        <v>27</v>
      </c>
      <c r="B2" s="16"/>
      <c r="C2" s="16"/>
      <c r="D2" s="17"/>
      <c r="E2" s="18"/>
      <c r="F2" s="19"/>
      <c r="G2" s="19"/>
      <c r="H2" s="19"/>
      <c r="I2" s="14"/>
    </row>
    <row r="3" customFormat="false" ht="12.8" hidden="false" customHeight="false" outlineLevel="0" collapsed="false">
      <c r="A3" s="20"/>
      <c r="B3" s="21"/>
      <c r="C3" s="21"/>
      <c r="D3" s="20"/>
      <c r="E3" s="22"/>
      <c r="F3" s="20"/>
      <c r="G3" s="17"/>
      <c r="H3" s="17"/>
      <c r="I3" s="14"/>
    </row>
    <row r="4" customFormat="false" ht="24.45" hidden="false" customHeight="false" outlineLevel="0" collapsed="false">
      <c r="A4" s="23" t="s">
        <v>28</v>
      </c>
      <c r="B4" s="23"/>
      <c r="C4" s="23"/>
      <c r="D4" s="23"/>
      <c r="E4" s="23"/>
      <c r="F4" s="23"/>
      <c r="G4" s="24"/>
      <c r="H4" s="24"/>
      <c r="I4" s="14"/>
    </row>
    <row r="5" customFormat="false" ht="19.7" hidden="false" customHeight="false" outlineLevel="0" collapsed="false">
      <c r="A5" s="25" t="s">
        <v>29</v>
      </c>
      <c r="B5" s="25"/>
      <c r="C5" s="25"/>
      <c r="D5" s="25"/>
      <c r="E5" s="25"/>
      <c r="F5" s="25"/>
      <c r="G5" s="26"/>
      <c r="H5" s="26"/>
      <c r="I5" s="14"/>
    </row>
    <row r="6" customFormat="false" ht="17.25" hidden="false" customHeight="false" outlineLevel="0" collapsed="false">
      <c r="A6" s="27"/>
      <c r="B6" s="27"/>
      <c r="C6" s="27"/>
      <c r="D6" s="27"/>
      <c r="E6" s="27"/>
      <c r="F6" s="27"/>
      <c r="G6" s="28"/>
      <c r="H6" s="28"/>
      <c r="I6" s="14"/>
    </row>
    <row r="7" customFormat="false" ht="17.25" hidden="false" customHeight="false" outlineLevel="0" collapsed="false">
      <c r="A7" s="29" t="s">
        <v>30</v>
      </c>
      <c r="B7" s="29"/>
      <c r="C7" s="29"/>
      <c r="D7" s="29"/>
      <c r="E7" s="29"/>
      <c r="F7" s="29"/>
      <c r="G7" s="30"/>
      <c r="H7" s="31"/>
      <c r="I7" s="14"/>
    </row>
    <row r="8" customFormat="false" ht="12.8" hidden="false" customHeight="false" outlineLevel="0" collapsed="false">
      <c r="A8" s="14"/>
      <c r="B8" s="10"/>
      <c r="C8" s="14"/>
      <c r="E8" s="14"/>
      <c r="G8" s="14"/>
      <c r="H8" s="14"/>
      <c r="I8" s="14"/>
    </row>
    <row r="9" customFormat="false" ht="27.75" hidden="false" customHeight="true" outlineLevel="0" collapsed="false">
      <c r="A9" s="32" t="s">
        <v>31</v>
      </c>
      <c r="B9" s="33"/>
      <c r="C9" s="34" t="s">
        <v>32</v>
      </c>
      <c r="D9" s="33"/>
      <c r="E9" s="35"/>
      <c r="F9" s="35"/>
      <c r="G9" s="35"/>
      <c r="H9" s="35"/>
      <c r="I9" s="14"/>
    </row>
    <row r="10" customFormat="false" ht="27.75" hidden="false" customHeight="true" outlineLevel="0" collapsed="false">
      <c r="A10" s="32" t="s">
        <v>33</v>
      </c>
      <c r="B10" s="33"/>
      <c r="C10" s="34" t="s">
        <v>34</v>
      </c>
      <c r="D10" s="33"/>
      <c r="E10" s="35"/>
      <c r="F10" s="35"/>
      <c r="G10" s="35"/>
      <c r="H10" s="35"/>
      <c r="I10" s="14"/>
    </row>
    <row r="11" customFormat="false" ht="27.75" hidden="false" customHeight="true" outlineLevel="0" collapsed="false">
      <c r="A11" s="36" t="s">
        <v>35</v>
      </c>
      <c r="B11" s="33"/>
      <c r="C11" s="35"/>
      <c r="D11" s="37"/>
      <c r="E11" s="35"/>
      <c r="F11" s="35"/>
      <c r="G11" s="35"/>
      <c r="H11" s="35"/>
      <c r="I11" s="14"/>
    </row>
    <row r="12" customFormat="false" ht="27.75" hidden="false" customHeight="true" outlineLevel="0" collapsed="false">
      <c r="A12" s="36" t="s">
        <v>36</v>
      </c>
      <c r="B12" s="33"/>
      <c r="C12" s="35"/>
      <c r="D12" s="37"/>
      <c r="E12" s="35"/>
      <c r="F12" s="35"/>
      <c r="G12" s="35"/>
      <c r="H12" s="35"/>
      <c r="I12" s="14"/>
    </row>
    <row r="13" customFormat="false" ht="27.75" hidden="false" customHeight="true" outlineLevel="0" collapsed="false">
      <c r="A13" s="36" t="s">
        <v>37</v>
      </c>
      <c r="B13" s="33"/>
      <c r="C13" s="38" t="n">
        <v>3</v>
      </c>
      <c r="D13" s="37"/>
      <c r="E13" s="35"/>
      <c r="F13" s="35"/>
      <c r="G13" s="35"/>
      <c r="H13" s="35"/>
      <c r="I13" s="14"/>
    </row>
    <row r="14" customFormat="false" ht="27.75" hidden="false" customHeight="true" outlineLevel="0" collapsed="false">
      <c r="A14" s="10"/>
      <c r="B14" s="10"/>
      <c r="C14" s="14"/>
      <c r="E14" s="14"/>
      <c r="G14" s="14"/>
      <c r="H14" s="14"/>
      <c r="I14" s="14"/>
    </row>
    <row r="15" customFormat="false" ht="27.75" hidden="false" customHeight="true" outlineLevel="0" collapsed="false">
      <c r="A15" s="39" t="s">
        <v>38</v>
      </c>
      <c r="B15" s="39" t="s">
        <v>39</v>
      </c>
      <c r="C15" s="39" t="s">
        <v>40</v>
      </c>
      <c r="D15" s="39" t="s">
        <v>41</v>
      </c>
      <c r="E15" s="39" t="s">
        <v>42</v>
      </c>
      <c r="F15" s="39" t="s">
        <v>43</v>
      </c>
      <c r="G15" s="40" t="s">
        <v>44</v>
      </c>
      <c r="H15" s="39" t="s">
        <v>45</v>
      </c>
      <c r="I15" s="39" t="s">
        <v>46</v>
      </c>
      <c r="M15" s="41" t="s">
        <v>47</v>
      </c>
    </row>
    <row r="16" customFormat="false" ht="17" hidden="false" customHeight="true" outlineLevel="0" collapsed="false">
      <c r="A16" s="42" t="n">
        <v>1</v>
      </c>
      <c r="B16" s="43"/>
      <c r="C16" s="44"/>
      <c r="D16" s="45"/>
      <c r="E16" s="46" t="n">
        <v>1</v>
      </c>
      <c r="F16" s="44"/>
      <c r="G16" s="47"/>
      <c r="H16" s="47"/>
      <c r="I16" s="47"/>
      <c r="J16" s="1" t="str">
        <f aca="false">IF(OR(G16=$K$16,G16=$K$17),"",H16&amp;I16)</f>
        <v/>
      </c>
      <c r="K16" s="1" t="s">
        <v>48</v>
      </c>
      <c r="L16" s="1" t="n">
        <v>3</v>
      </c>
      <c r="M16" s="48" t="str">
        <f aca="false">CONCATENATE("Poule A : ",COUNTIF(H16:H39,"A"),"/",L16)</f>
        <v>Poule A : 0/3</v>
      </c>
    </row>
    <row r="17" customFormat="false" ht="17" hidden="false" customHeight="true" outlineLevel="0" collapsed="false">
      <c r="A17" s="42" t="n">
        <v>2</v>
      </c>
      <c r="B17" s="43"/>
      <c r="C17" s="44"/>
      <c r="D17" s="45"/>
      <c r="E17" s="46" t="n">
        <v>2</v>
      </c>
      <c r="F17" s="44"/>
      <c r="G17" s="47"/>
      <c r="H17" s="47"/>
      <c r="I17" s="47"/>
      <c r="J17" s="1" t="str">
        <f aca="false">IF(OR(G17=$K$16,G17=$K$17),"",H17&amp;I17)</f>
        <v/>
      </c>
      <c r="K17" s="1" t="s">
        <v>49</v>
      </c>
      <c r="L17" s="1" t="n">
        <v>3</v>
      </c>
      <c r="M17" s="49" t="str">
        <f aca="false">CONCATENATE("Poule B : ",COUNTIF(H16:H39,"B"),"/",L17)</f>
        <v>Poule B : 0/3</v>
      </c>
    </row>
    <row r="18" customFormat="false" ht="17" hidden="false" customHeight="true" outlineLevel="0" collapsed="false">
      <c r="A18" s="42" t="n">
        <v>3</v>
      </c>
      <c r="B18" s="43"/>
      <c r="C18" s="44"/>
      <c r="D18" s="45"/>
      <c r="E18" s="46" t="n">
        <v>3</v>
      </c>
      <c r="F18" s="44"/>
      <c r="G18" s="47"/>
      <c r="H18" s="47"/>
      <c r="I18" s="47"/>
      <c r="J18" s="1" t="str">
        <f aca="false">IF(OR(G18=$K$16,G18=$K$17),"",H18&amp;I18)</f>
        <v/>
      </c>
      <c r="K18" s="1" t="n">
        <v>2</v>
      </c>
      <c r="L18" s="1" t="n">
        <v>3</v>
      </c>
      <c r="M18" s="49" t="str">
        <f aca="false">CONCATENATE("Poule C : ",COUNTIF(H16:H39,"C"),"/",L18)</f>
        <v>Poule C : 0/3</v>
      </c>
    </row>
    <row r="19" customFormat="false" ht="17" hidden="false" customHeight="true" outlineLevel="0" collapsed="false">
      <c r="A19" s="42" t="n">
        <v>4</v>
      </c>
      <c r="B19" s="43"/>
      <c r="C19" s="44"/>
      <c r="D19" s="45"/>
      <c r="E19" s="46" t="n">
        <v>4</v>
      </c>
      <c r="F19" s="44"/>
      <c r="G19" s="47"/>
      <c r="H19" s="47"/>
      <c r="I19" s="47"/>
      <c r="J19" s="1" t="str">
        <f aca="false">IF(OR(G19=$K$16,G19=$K$17),"",H19&amp;I19)</f>
        <v/>
      </c>
      <c r="K19" s="1" t="n">
        <v>3</v>
      </c>
      <c r="L19" s="1" t="n">
        <v>3</v>
      </c>
      <c r="M19" s="49" t="str">
        <f aca="false">CONCATENATE("Poule D : ",COUNTIF(H16:H39,"D"),"/",L19)</f>
        <v>Poule D : 0/3</v>
      </c>
    </row>
    <row r="20" customFormat="false" ht="17" hidden="false" customHeight="true" outlineLevel="0" collapsed="false">
      <c r="A20" s="42" t="n">
        <v>5</v>
      </c>
      <c r="B20" s="43"/>
      <c r="C20" s="44"/>
      <c r="D20" s="45"/>
      <c r="E20" s="46" t="n">
        <v>5</v>
      </c>
      <c r="F20" s="44"/>
      <c r="G20" s="47"/>
      <c r="H20" s="47"/>
      <c r="I20" s="47"/>
      <c r="J20" s="1" t="str">
        <f aca="false">IF(OR(G20=$K$16,G20=$K$17),"",H20&amp;I20)</f>
        <v/>
      </c>
      <c r="K20" s="1" t="s">
        <v>50</v>
      </c>
      <c r="L20" s="1" t="n">
        <v>3</v>
      </c>
      <c r="M20" s="49" t="str">
        <f aca="false">CONCATENATE("Poule E : ",COUNTIF(H16:H39,"E"),"/",L20)</f>
        <v>Poule E : 0/3</v>
      </c>
    </row>
    <row r="21" customFormat="false" ht="17" hidden="false" customHeight="true" outlineLevel="0" collapsed="false">
      <c r="A21" s="42" t="n">
        <v>6</v>
      </c>
      <c r="B21" s="43"/>
      <c r="C21" s="44"/>
      <c r="D21" s="45"/>
      <c r="E21" s="46" t="n">
        <v>6</v>
      </c>
      <c r="F21" s="44"/>
      <c r="G21" s="47"/>
      <c r="H21" s="47"/>
      <c r="I21" s="47"/>
      <c r="J21" s="1" t="str">
        <f aca="false">IF(OR(G21=$K$16,G21=$K$17),"",H21&amp;I21)</f>
        <v/>
      </c>
      <c r="K21" s="1" t="s">
        <v>51</v>
      </c>
      <c r="L21" s="1" t="n">
        <v>3</v>
      </c>
      <c r="M21" s="49" t="str">
        <f aca="false">CONCATENATE("Poule F : ",COUNTIF(H16:H39,"F"),"/",L21)</f>
        <v>Poule F : 0/3</v>
      </c>
    </row>
    <row r="22" customFormat="false" ht="17" hidden="false" customHeight="true" outlineLevel="0" collapsed="false">
      <c r="A22" s="42" t="n">
        <v>7</v>
      </c>
      <c r="B22" s="43"/>
      <c r="C22" s="44"/>
      <c r="D22" s="45"/>
      <c r="E22" s="46" t="n">
        <v>7</v>
      </c>
      <c r="F22" s="44"/>
      <c r="G22" s="47"/>
      <c r="H22" s="47"/>
      <c r="I22" s="47"/>
      <c r="J22" s="1" t="str">
        <f aca="false">IF(OR(G22=$K$16,G22=$K$17),"",H22&amp;I22)</f>
        <v/>
      </c>
      <c r="K22" s="1" t="s">
        <v>52</v>
      </c>
      <c r="L22" s="1" t="n">
        <v>3</v>
      </c>
      <c r="M22" s="49" t="str">
        <f aca="false">CONCATENATE("Poule G : ",COUNTIF(H16:H39,"G"),"/",L22)</f>
        <v>Poule G : 0/3</v>
      </c>
    </row>
    <row r="23" customFormat="false" ht="17" hidden="false" customHeight="true" outlineLevel="0" collapsed="false">
      <c r="A23" s="42" t="n">
        <v>8</v>
      </c>
      <c r="B23" s="43"/>
      <c r="C23" s="44"/>
      <c r="D23" s="45"/>
      <c r="E23" s="46" t="n">
        <v>8</v>
      </c>
      <c r="F23" s="44"/>
      <c r="G23" s="47"/>
      <c r="H23" s="47"/>
      <c r="I23" s="47"/>
      <c r="J23" s="1" t="str">
        <f aca="false">IF(OR(G23=$K$16,G23=$K$17),"",H23&amp;I23)</f>
        <v/>
      </c>
      <c r="K23" s="1" t="s">
        <v>53</v>
      </c>
      <c r="L23" s="1" t="n">
        <v>3</v>
      </c>
      <c r="M23" s="50" t="str">
        <f aca="false">CONCATENATE("Poule H : ",COUNTIF(H16:H39,"H"),"/",L23)</f>
        <v>Poule H : 0/3</v>
      </c>
    </row>
    <row r="24" customFormat="false" ht="17" hidden="false" customHeight="true" outlineLevel="0" collapsed="false">
      <c r="A24" s="42" t="n">
        <v>9</v>
      </c>
      <c r="B24" s="43"/>
      <c r="C24" s="44"/>
      <c r="D24" s="45"/>
      <c r="E24" s="46" t="n">
        <v>9</v>
      </c>
      <c r="F24" s="44"/>
      <c r="G24" s="47"/>
      <c r="H24" s="47"/>
      <c r="I24" s="47"/>
      <c r="J24" s="1" t="str">
        <f aca="false">IF(OR(G24=$K$16,G24=$K$17),"",H24&amp;I24)</f>
        <v/>
      </c>
      <c r="K24" s="1" t="s">
        <v>54</v>
      </c>
    </row>
    <row r="25" customFormat="false" ht="17" hidden="false" customHeight="true" outlineLevel="0" collapsed="false">
      <c r="A25" s="42" t="n">
        <v>10</v>
      </c>
      <c r="B25" s="43"/>
      <c r="C25" s="44"/>
      <c r="D25" s="45"/>
      <c r="E25" s="46" t="n">
        <v>10</v>
      </c>
      <c r="F25" s="44"/>
      <c r="G25" s="47"/>
      <c r="H25" s="47"/>
      <c r="I25" s="47"/>
      <c r="J25" s="1" t="str">
        <f aca="false">IF(OR(G25=$K$16,G25=$K$17),"",H25&amp;I25)</f>
        <v/>
      </c>
      <c r="K25" s="1" t="s">
        <v>55</v>
      </c>
    </row>
    <row r="26" customFormat="false" ht="17" hidden="false" customHeight="true" outlineLevel="0" collapsed="false">
      <c r="A26" s="42" t="n">
        <v>11</v>
      </c>
      <c r="B26" s="43"/>
      <c r="C26" s="44"/>
      <c r="D26" s="45"/>
      <c r="E26" s="46" t="n">
        <v>11</v>
      </c>
      <c r="F26" s="44"/>
      <c r="G26" s="47"/>
      <c r="H26" s="47"/>
      <c r="I26" s="47"/>
      <c r="J26" s="1" t="str">
        <f aca="false">IF(OR(G26=$K$16,G26=$K$17),"",H26&amp;I26)</f>
        <v/>
      </c>
      <c r="K26" s="1" t="s">
        <v>56</v>
      </c>
    </row>
    <row r="27" customFormat="false" ht="17" hidden="false" customHeight="true" outlineLevel="0" collapsed="false">
      <c r="A27" s="42" t="n">
        <v>12</v>
      </c>
      <c r="B27" s="43"/>
      <c r="C27" s="44"/>
      <c r="D27" s="45"/>
      <c r="E27" s="46" t="n">
        <v>12</v>
      </c>
      <c r="F27" s="44"/>
      <c r="G27" s="47"/>
      <c r="H27" s="47"/>
      <c r="I27" s="47"/>
      <c r="J27" s="1" t="str">
        <f aca="false">IF(OR(G27=$K$16,G27=$K$17),"",H27&amp;I27)</f>
        <v/>
      </c>
      <c r="K27" s="1" t="s">
        <v>57</v>
      </c>
    </row>
    <row r="28" customFormat="false" ht="17" hidden="false" customHeight="true" outlineLevel="0" collapsed="false">
      <c r="A28" s="42" t="n">
        <v>13</v>
      </c>
      <c r="B28" s="43"/>
      <c r="C28" s="44"/>
      <c r="D28" s="45"/>
      <c r="E28" s="46" t="n">
        <v>13</v>
      </c>
      <c r="F28" s="44"/>
      <c r="G28" s="47"/>
      <c r="H28" s="47"/>
      <c r="I28" s="47"/>
      <c r="J28" s="1" t="str">
        <f aca="false">IF(OR(G28=$K$16,G28=$K$17),"",H28&amp;I28)</f>
        <v/>
      </c>
      <c r="K28" s="1" t="n">
        <v>1</v>
      </c>
    </row>
    <row r="29" customFormat="false" ht="17" hidden="false" customHeight="true" outlineLevel="0" collapsed="false">
      <c r="A29" s="42" t="n">
        <v>14</v>
      </c>
      <c r="B29" s="43"/>
      <c r="C29" s="44"/>
      <c r="D29" s="45"/>
      <c r="E29" s="46" t="n">
        <v>14</v>
      </c>
      <c r="F29" s="44"/>
      <c r="G29" s="47"/>
      <c r="H29" s="47"/>
      <c r="I29" s="47"/>
      <c r="J29" s="1" t="str">
        <f aca="false">IF(OR(G29=$K$16,G29=$K$17),"",H29&amp;I29)</f>
        <v/>
      </c>
      <c r="K29" s="1" t="n">
        <v>2</v>
      </c>
    </row>
    <row r="30" customFormat="false" ht="17" hidden="false" customHeight="true" outlineLevel="0" collapsed="false">
      <c r="A30" s="42" t="n">
        <v>15</v>
      </c>
      <c r="B30" s="43"/>
      <c r="C30" s="44"/>
      <c r="D30" s="45"/>
      <c r="E30" s="46" t="n">
        <v>15</v>
      </c>
      <c r="F30" s="44"/>
      <c r="G30" s="47"/>
      <c r="H30" s="47"/>
      <c r="I30" s="47"/>
      <c r="J30" s="1" t="str">
        <f aca="false">IF(OR(G30=$K$16,G30=$K$17),"",H30&amp;I30)</f>
        <v/>
      </c>
      <c r="K30" s="1" t="n">
        <v>3</v>
      </c>
    </row>
    <row r="31" customFormat="false" ht="17" hidden="false" customHeight="true" outlineLevel="0" collapsed="false">
      <c r="A31" s="42" t="n">
        <v>16</v>
      </c>
      <c r="B31" s="43"/>
      <c r="C31" s="44"/>
      <c r="D31" s="45"/>
      <c r="E31" s="46" t="n">
        <v>16</v>
      </c>
      <c r="F31" s="44"/>
      <c r="G31" s="47"/>
      <c r="H31" s="47"/>
      <c r="I31" s="47"/>
      <c r="J31" s="1" t="str">
        <f aca="false">IF(OR(G31=$K$16,G31=$K$17),"",H31&amp;I31)</f>
        <v/>
      </c>
      <c r="K31" s="1" t="n">
        <v>4</v>
      </c>
    </row>
    <row r="32" customFormat="false" ht="17" hidden="false" customHeight="true" outlineLevel="0" collapsed="false">
      <c r="A32" s="42" t="n">
        <v>17</v>
      </c>
      <c r="B32" s="43"/>
      <c r="C32" s="44"/>
      <c r="D32" s="45"/>
      <c r="E32" s="46" t="n">
        <v>17</v>
      </c>
      <c r="F32" s="44"/>
      <c r="G32" s="47"/>
      <c r="H32" s="47"/>
      <c r="I32" s="47"/>
      <c r="J32" s="1" t="str">
        <f aca="false">IF(OR(G32=$K$16,G32=$K$17),"",H32&amp;I32)</f>
        <v/>
      </c>
    </row>
    <row r="33" customFormat="false" ht="17" hidden="false" customHeight="true" outlineLevel="0" collapsed="false">
      <c r="A33" s="42" t="n">
        <v>18</v>
      </c>
      <c r="B33" s="43"/>
      <c r="C33" s="44"/>
      <c r="D33" s="45"/>
      <c r="E33" s="46" t="n">
        <v>18</v>
      </c>
      <c r="F33" s="44"/>
      <c r="G33" s="47"/>
      <c r="H33" s="47"/>
      <c r="I33" s="47"/>
      <c r="J33" s="1" t="str">
        <f aca="false">IF(OR(G33=$K$16,G33=$K$17),"",H33&amp;I33)</f>
        <v/>
      </c>
    </row>
    <row r="34" customFormat="false" ht="17" hidden="false" customHeight="true" outlineLevel="0" collapsed="false">
      <c r="A34" s="42" t="n">
        <v>19</v>
      </c>
      <c r="B34" s="43"/>
      <c r="C34" s="44"/>
      <c r="D34" s="45"/>
      <c r="E34" s="46" t="n">
        <v>19</v>
      </c>
      <c r="F34" s="44"/>
      <c r="G34" s="47"/>
      <c r="H34" s="47"/>
      <c r="I34" s="47"/>
      <c r="J34" s="1" t="str">
        <f aca="false">IF(OR(G34=$K$16,G34=$K$17),"",H34&amp;I34)</f>
        <v/>
      </c>
    </row>
    <row r="35" customFormat="false" ht="17" hidden="false" customHeight="true" outlineLevel="0" collapsed="false">
      <c r="A35" s="42" t="n">
        <v>20</v>
      </c>
      <c r="B35" s="43"/>
      <c r="C35" s="44"/>
      <c r="D35" s="45"/>
      <c r="E35" s="46" t="n">
        <v>20</v>
      </c>
      <c r="F35" s="44"/>
      <c r="G35" s="47"/>
      <c r="H35" s="47"/>
      <c r="I35" s="47"/>
      <c r="J35" s="1" t="str">
        <f aca="false">IF(OR(G35=$K$16,G35=$K$17),"",H35&amp;I35)</f>
        <v/>
      </c>
    </row>
    <row r="36" customFormat="false" ht="17" hidden="false" customHeight="true" outlineLevel="0" collapsed="false">
      <c r="A36" s="42" t="n">
        <v>21</v>
      </c>
      <c r="B36" s="43"/>
      <c r="C36" s="44"/>
      <c r="D36" s="45"/>
      <c r="E36" s="46" t="n">
        <v>21</v>
      </c>
      <c r="F36" s="44"/>
      <c r="G36" s="47"/>
      <c r="H36" s="47"/>
      <c r="I36" s="47"/>
      <c r="J36" s="1" t="str">
        <f aca="false">IF(OR(G36=$K$16,G36=$K$17),"",H36&amp;I36)</f>
        <v/>
      </c>
    </row>
    <row r="37" customFormat="false" ht="17" hidden="false" customHeight="true" outlineLevel="0" collapsed="false">
      <c r="A37" s="42" t="n">
        <v>22</v>
      </c>
      <c r="B37" s="43"/>
      <c r="C37" s="44"/>
      <c r="D37" s="45"/>
      <c r="E37" s="46" t="n">
        <v>22</v>
      </c>
      <c r="F37" s="44"/>
      <c r="G37" s="47"/>
      <c r="H37" s="47"/>
      <c r="I37" s="47"/>
      <c r="J37" s="1" t="str">
        <f aca="false">IF(OR(G37=$K$16,G37=$K$17),"",H37&amp;I37)</f>
        <v/>
      </c>
    </row>
    <row r="38" customFormat="false" ht="17" hidden="false" customHeight="true" outlineLevel="0" collapsed="false">
      <c r="A38" s="42" t="n">
        <v>23</v>
      </c>
      <c r="B38" s="43"/>
      <c r="C38" s="44"/>
      <c r="D38" s="45"/>
      <c r="E38" s="46" t="n">
        <v>23</v>
      </c>
      <c r="F38" s="44"/>
      <c r="G38" s="47"/>
      <c r="H38" s="47"/>
      <c r="I38" s="47"/>
      <c r="J38" s="1" t="str">
        <f aca="false">IF(OR(G38=$K$16,G38=$K$17),"",H38&amp;I38)</f>
        <v/>
      </c>
    </row>
    <row r="39" customFormat="false" ht="17" hidden="false" customHeight="true" outlineLevel="0" collapsed="false">
      <c r="A39" s="42" t="n">
        <v>24</v>
      </c>
      <c r="B39" s="43"/>
      <c r="C39" s="44"/>
      <c r="D39" s="45"/>
      <c r="E39" s="46" t="n">
        <v>24</v>
      </c>
      <c r="F39" s="44"/>
      <c r="G39" s="47"/>
      <c r="H39" s="47"/>
      <c r="I39" s="47"/>
      <c r="J39" s="1" t="str">
        <f aca="false">IF(OR(G39=$K$16,G39=$K$17),"",H39&amp;I39)</f>
        <v/>
      </c>
    </row>
  </sheetData>
  <mergeCells count="4">
    <mergeCell ref="A4:F4"/>
    <mergeCell ref="A5:F5"/>
    <mergeCell ref="A6:F6"/>
    <mergeCell ref="A7:F7"/>
  </mergeCells>
  <conditionalFormatting sqref="M16:M23">
    <cfRule type="expression" priority="2" aboveAverage="0" equalAverage="0" bottom="0" percent="0" rank="0" text="" dxfId="0">
      <formula>VALUE(LEFT(RIGHT(M16,3),1))&gt;L16</formula>
    </cfRule>
  </conditionalFormatting>
  <conditionalFormatting sqref="H16:I39">
    <cfRule type="expression" priority="3" aboveAverage="0" equalAverage="0" bottom="0" percent="0" rank="0" text="" dxfId="1">
      <formula>AND($J16&lt;&gt;"",COUNTIF($J$16:$J23,$J16)&gt;1)</formula>
    </cfRule>
  </conditionalFormatting>
  <dataValidations count="4">
    <dataValidation allowBlank="true" errorStyle="stop" operator="equal" showDropDown="false" showErrorMessage="true" showInputMessage="false" sqref="C13" type="list">
      <formula1>Engagés!$K$18:$K$19</formula1>
      <formula2>0</formula2>
    </dataValidation>
    <dataValidation allowBlank="true" error="Cette case ne peut contenir que :&#10;ABS ou WO" errorStyle="stop" errorTitle="Mauvaise saisie" operator="equal" showDropDown="false" showErrorMessage="true" showInputMessage="true" sqref="G16:G39" type="list">
      <formula1>$K$16:$K$17</formula1>
      <formula2>0</formula2>
    </dataValidation>
    <dataValidation allowBlank="true" error="Cette case ne peut contenir que les lettres :&#10;A, B, C ou D" errorStyle="stop" errorTitle="Mauvaise saisie" operator="equal" showDropDown="false" showErrorMessage="true" showInputMessage="true" sqref="H16:H39" type="list">
      <formula1>$K$20:$K$27</formula1>
      <formula2>0</formula2>
    </dataValidation>
    <dataValidation allowBlank="true" error="Cette case ne peut contenir que les chiffres :&#10;1, 2, 3 ou 4" errorStyle="stop" errorTitle="Mauvaise saisie" operator="equal" showDropDown="false" showErrorMessage="true" showInputMessage="true" sqref="I16:I39" type="list">
      <formula1>Engagés!$K$28:$K$31</formula1>
      <formula2>0</formula2>
    </dataValidation>
  </dataValidations>
  <printOptions headings="false" gridLines="false" gridLinesSet="true" horizontalCentered="false" verticalCentered="false"/>
  <pageMargins left="0.39375" right="0.39375" top="0.39375" bottom="0.39375" header="0.511811023622047" footer="0.511811023622047"/>
  <pageSetup paperSize="9" scale="100" fitToWidth="1" fitToHeight="4" pageOrder="downThenOver" orientation="portrait"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U58"/>
  <sheetViews>
    <sheetView showFormulas="false" showGridLines="true" showRowColHeaders="true" showZeros="true" rightToLeft="false" tabSelected="false" showOutlineSymbols="true" defaultGridColor="true" view="normal" topLeftCell="A25" colorId="64" zoomScale="100" zoomScaleNormal="100" zoomScalePageLayoutView="100" workbookViewId="0">
      <selection pane="topLeft" activeCell="C36" activeCellId="0" sqref="C36"/>
    </sheetView>
  </sheetViews>
  <sheetFormatPr defaultColWidth="11.53515625" defaultRowHeight="12.8" zeroHeight="false" outlineLevelRow="0" outlineLevelCol="0"/>
  <cols>
    <col collapsed="false" customWidth="true" hidden="false" outlineLevel="0" max="8" min="1" style="1" width="7.66"/>
    <col collapsed="false" customWidth="true" hidden="false" outlineLevel="0" max="10" min="9" style="1" width="2.55"/>
    <col collapsed="false" customWidth="true" hidden="false" outlineLevel="0" max="18" min="11" style="1" width="7.66"/>
  </cols>
  <sheetData>
    <row r="1" customFormat="false" ht="28.35" hidden="false" customHeight="true" outlineLevel="0" collapsed="false">
      <c r="A1" s="195" t="str">
        <f aca="false">Engagés!$A$4</f>
        <v>TYPE DE COMPETITION</v>
      </c>
      <c r="B1" s="195"/>
      <c r="C1" s="195"/>
      <c r="D1" s="195"/>
      <c r="E1" s="195"/>
      <c r="F1" s="195"/>
      <c r="G1" s="195"/>
      <c r="H1" s="195"/>
      <c r="I1" s="242"/>
      <c r="J1" s="243"/>
      <c r="K1" s="195" t="str">
        <f aca="false">Engagés!$A$4</f>
        <v>TYPE DE COMPETITION</v>
      </c>
      <c r="L1" s="195"/>
      <c r="M1" s="195"/>
      <c r="N1" s="195"/>
      <c r="O1" s="195"/>
      <c r="P1" s="195"/>
      <c r="Q1" s="195"/>
      <c r="R1" s="195"/>
    </row>
    <row r="2" customFormat="false" ht="17" hidden="false" customHeight="true" outlineLevel="0" collapsed="false">
      <c r="A2" s="198"/>
      <c r="B2" s="199"/>
      <c r="C2" s="199"/>
      <c r="D2" s="200" t="s">
        <v>205</v>
      </c>
      <c r="E2" s="201"/>
      <c r="F2" s="199"/>
      <c r="G2" s="199"/>
      <c r="H2" s="202"/>
      <c r="I2" s="242"/>
      <c r="J2" s="243"/>
      <c r="K2" s="198"/>
      <c r="L2" s="199"/>
      <c r="M2" s="199"/>
      <c r="N2" s="200" t="s">
        <v>205</v>
      </c>
      <c r="O2" s="201"/>
      <c r="P2" s="199"/>
      <c r="Q2" s="199"/>
      <c r="R2" s="202"/>
    </row>
    <row r="3" customFormat="false" ht="28.35" hidden="false" customHeight="true" outlineLevel="0" collapsed="false">
      <c r="A3" s="203"/>
      <c r="B3" s="204" t="n">
        <f aca="false">Engagés!$A$6</f>
        <v>0</v>
      </c>
      <c r="C3" s="204"/>
      <c r="D3" s="204"/>
      <c r="E3" s="204"/>
      <c r="F3" s="204"/>
      <c r="G3" s="204"/>
      <c r="H3" s="202"/>
      <c r="I3" s="242"/>
      <c r="J3" s="243"/>
      <c r="K3" s="203"/>
      <c r="L3" s="204" t="n">
        <f aca="false">Engagés!$A$6</f>
        <v>0</v>
      </c>
      <c r="M3" s="204"/>
      <c r="N3" s="204"/>
      <c r="O3" s="204"/>
      <c r="P3" s="204"/>
      <c r="Q3" s="204"/>
      <c r="R3" s="202"/>
    </row>
    <row r="4" customFormat="false" ht="17" hidden="false" customHeight="true" outlineLevel="0" collapsed="false">
      <c r="A4" s="205"/>
      <c r="B4" s="206"/>
      <c r="C4" s="206"/>
      <c r="D4" s="206"/>
      <c r="E4" s="199"/>
      <c r="F4" s="199"/>
      <c r="G4" s="199"/>
      <c r="H4" s="202"/>
      <c r="I4" s="242"/>
      <c r="J4" s="243"/>
      <c r="K4" s="205"/>
      <c r="L4" s="206"/>
      <c r="M4" s="206"/>
      <c r="N4" s="206"/>
      <c r="O4" s="199"/>
      <c r="P4" s="199"/>
      <c r="Q4" s="199"/>
      <c r="R4" s="202"/>
    </row>
    <row r="5" customFormat="false" ht="17" hidden="false" customHeight="true" outlineLevel="0" collapsed="false">
      <c r="A5" s="198"/>
      <c r="B5" s="199" t="s">
        <v>45</v>
      </c>
      <c r="C5" s="207" t="s">
        <v>57</v>
      </c>
      <c r="E5" s="199" t="s">
        <v>64</v>
      </c>
      <c r="F5" s="199"/>
      <c r="G5" s="199"/>
      <c r="H5" s="202"/>
      <c r="I5" s="242"/>
      <c r="J5" s="243"/>
      <c r="K5" s="198"/>
      <c r="L5" s="199" t="s">
        <v>45</v>
      </c>
      <c r="M5" s="207" t="s">
        <v>57</v>
      </c>
      <c r="O5" s="199" t="s">
        <v>64</v>
      </c>
      <c r="P5" s="199"/>
      <c r="Q5" s="199"/>
      <c r="R5" s="202"/>
    </row>
    <row r="6" customFormat="false" ht="17" hidden="false" customHeight="true" outlineLevel="0" collapsed="false">
      <c r="A6" s="208" t="s">
        <v>207</v>
      </c>
      <c r="B6" s="209"/>
      <c r="C6" s="209"/>
      <c r="D6" s="209"/>
      <c r="E6" s="209"/>
      <c r="F6" s="209"/>
      <c r="G6" s="209"/>
      <c r="H6" s="210"/>
      <c r="I6" s="242"/>
      <c r="J6" s="243"/>
      <c r="K6" s="208" t="s">
        <v>207</v>
      </c>
      <c r="L6" s="209"/>
      <c r="M6" s="209"/>
      <c r="N6" s="209"/>
      <c r="O6" s="209"/>
      <c r="P6" s="209"/>
      <c r="Q6" s="209"/>
      <c r="R6" s="210"/>
    </row>
    <row r="7" customFormat="false" ht="17" hidden="false" customHeight="true" outlineLevel="0" collapsed="false">
      <c r="A7" s="198"/>
      <c r="B7" s="199"/>
      <c r="C7" s="199"/>
      <c r="D7" s="211" t="s">
        <v>70</v>
      </c>
      <c r="E7" s="211"/>
      <c r="F7" s="211"/>
      <c r="G7" s="211"/>
      <c r="H7" s="211"/>
      <c r="I7" s="242"/>
      <c r="J7" s="243"/>
      <c r="K7" s="198"/>
      <c r="L7" s="199"/>
      <c r="M7" s="199"/>
      <c r="N7" s="211" t="s">
        <v>70</v>
      </c>
      <c r="O7" s="211"/>
      <c r="P7" s="211"/>
      <c r="Q7" s="211"/>
      <c r="R7" s="211"/>
    </row>
    <row r="8" customFormat="false" ht="17" hidden="false" customHeight="true" outlineLevel="0" collapsed="false">
      <c r="A8" s="212" t="s">
        <v>208</v>
      </c>
      <c r="B8" s="212"/>
      <c r="C8" s="212"/>
      <c r="D8" s="213" t="n">
        <v>1</v>
      </c>
      <c r="E8" s="213" t="n">
        <v>2</v>
      </c>
      <c r="F8" s="213" t="n">
        <v>3</v>
      </c>
      <c r="G8" s="213" t="n">
        <v>4</v>
      </c>
      <c r="H8" s="213" t="n">
        <v>5</v>
      </c>
      <c r="I8" s="242"/>
      <c r="J8" s="243"/>
      <c r="K8" s="212" t="s">
        <v>208</v>
      </c>
      <c r="L8" s="212"/>
      <c r="M8" s="212"/>
      <c r="N8" s="213" t="n">
        <v>1</v>
      </c>
      <c r="O8" s="213" t="n">
        <v>2</v>
      </c>
      <c r="P8" s="213" t="n">
        <v>3</v>
      </c>
      <c r="Q8" s="213" t="n">
        <v>4</v>
      </c>
      <c r="R8" s="213" t="n">
        <v>5</v>
      </c>
    </row>
    <row r="9" customFormat="false" ht="17" hidden="false" customHeight="true" outlineLevel="0" collapsed="false">
      <c r="A9" s="212"/>
      <c r="B9" s="214"/>
      <c r="C9" s="214"/>
      <c r="D9" s="215" t="s">
        <v>209</v>
      </c>
      <c r="E9" s="215"/>
      <c r="F9" s="215"/>
      <c r="G9" s="215"/>
      <c r="H9" s="215"/>
      <c r="I9" s="242"/>
      <c r="J9" s="243"/>
      <c r="K9" s="212"/>
      <c r="L9" s="214"/>
      <c r="M9" s="214"/>
      <c r="N9" s="215" t="s">
        <v>209</v>
      </c>
      <c r="O9" s="215"/>
      <c r="P9" s="215"/>
      <c r="Q9" s="215"/>
      <c r="R9" s="215"/>
    </row>
    <row r="10" customFormat="false" ht="17" hidden="false" customHeight="true" outlineLevel="0" collapsed="false">
      <c r="A10" s="216" t="n">
        <v>1</v>
      </c>
      <c r="B10" s="199"/>
      <c r="C10" s="199"/>
      <c r="D10" s="217"/>
      <c r="E10" s="217"/>
      <c r="F10" s="217"/>
      <c r="G10" s="217"/>
      <c r="H10" s="217"/>
      <c r="I10" s="242"/>
      <c r="J10" s="243"/>
      <c r="K10" s="216" t="n">
        <v>2</v>
      </c>
      <c r="L10" s="199"/>
      <c r="M10" s="199"/>
      <c r="N10" s="217"/>
      <c r="O10" s="217"/>
      <c r="P10" s="217"/>
      <c r="Q10" s="217"/>
      <c r="R10" s="217"/>
    </row>
    <row r="11" customFormat="false" ht="17" hidden="false" customHeight="true" outlineLevel="0" collapsed="false">
      <c r="A11" s="218" t="str">
        <f aca="true">INDIRECT("Poule" &amp; $C$5 &amp; ".$B12")</f>
        <v/>
      </c>
      <c r="B11" s="218"/>
      <c r="C11" s="218"/>
      <c r="D11" s="217"/>
      <c r="E11" s="217"/>
      <c r="F11" s="217"/>
      <c r="G11" s="217"/>
      <c r="H11" s="217"/>
      <c r="I11" s="242"/>
      <c r="J11" s="243"/>
      <c r="K11" s="218" t="str">
        <f aca="true">INDIRECT("Poule"&amp;$M5&amp;".$B13")</f>
        <v/>
      </c>
      <c r="L11" s="218"/>
      <c r="M11" s="218"/>
      <c r="N11" s="217"/>
      <c r="O11" s="217"/>
      <c r="P11" s="217"/>
      <c r="Q11" s="217"/>
      <c r="R11" s="217"/>
    </row>
    <row r="12" customFormat="false" ht="17" hidden="false" customHeight="true" outlineLevel="0" collapsed="false">
      <c r="A12" s="198"/>
      <c r="B12" s="199"/>
      <c r="C12" s="219" t="str">
        <f aca="true">INDIRECT("Poule" &amp; $C$5 &amp; ".$G12")</f>
        <v/>
      </c>
      <c r="D12" s="220"/>
      <c r="E12" s="220"/>
      <c r="F12" s="220"/>
      <c r="G12" s="220"/>
      <c r="H12" s="220"/>
      <c r="I12" s="242"/>
      <c r="J12" s="243"/>
      <c r="K12" s="198"/>
      <c r="L12" s="199"/>
      <c r="M12" s="219" t="str">
        <f aca="true">INDIRECT("Poule" &amp; $M5 &amp; ".$G13")</f>
        <v/>
      </c>
      <c r="N12" s="220"/>
      <c r="O12" s="220"/>
      <c r="P12" s="220"/>
      <c r="Q12" s="220"/>
      <c r="R12" s="220"/>
    </row>
    <row r="13" customFormat="false" ht="17" hidden="false" customHeight="true" outlineLevel="0" collapsed="false">
      <c r="A13" s="221" t="str">
        <f aca="true">INDIRECT("Poule" &amp; $C$5 &amp; ".$C12")</f>
        <v/>
      </c>
      <c r="B13" s="199"/>
      <c r="C13" s="199"/>
      <c r="D13" s="222"/>
      <c r="E13" s="222"/>
      <c r="F13" s="222"/>
      <c r="G13" s="222"/>
      <c r="H13" s="222"/>
      <c r="I13" s="242"/>
      <c r="J13" s="243"/>
      <c r="K13" s="221" t="str">
        <f aca="true">INDIRECT("Poule" &amp; $M5 &amp; ".$C13")</f>
        <v/>
      </c>
      <c r="L13" s="199"/>
      <c r="M13" s="199"/>
      <c r="N13" s="222"/>
      <c r="O13" s="222"/>
      <c r="P13" s="222"/>
      <c r="Q13" s="222"/>
      <c r="R13" s="222"/>
    </row>
    <row r="14" customFormat="false" ht="17" hidden="false" customHeight="true" outlineLevel="0" collapsed="false">
      <c r="A14" s="198"/>
      <c r="B14" s="223" t="s">
        <v>210</v>
      </c>
      <c r="C14" s="199"/>
      <c r="D14" s="224"/>
      <c r="E14" s="224"/>
      <c r="F14" s="224"/>
      <c r="G14" s="224"/>
      <c r="H14" s="224"/>
      <c r="I14" s="242"/>
      <c r="J14" s="243"/>
      <c r="K14" s="198"/>
      <c r="L14" s="223" t="s">
        <v>210</v>
      </c>
      <c r="M14" s="199"/>
      <c r="N14" s="224"/>
      <c r="O14" s="224"/>
      <c r="P14" s="224"/>
      <c r="Q14" s="224"/>
      <c r="R14" s="224"/>
    </row>
    <row r="15" customFormat="false" ht="17" hidden="false" customHeight="true" outlineLevel="0" collapsed="false">
      <c r="A15" s="216" t="n">
        <v>3</v>
      </c>
      <c r="B15" s="199"/>
      <c r="C15" s="199"/>
      <c r="D15" s="225"/>
      <c r="E15" s="225"/>
      <c r="F15" s="225"/>
      <c r="G15" s="225"/>
      <c r="H15" s="225"/>
      <c r="I15" s="242"/>
      <c r="J15" s="243"/>
      <c r="K15" s="216" t="n">
        <v>3</v>
      </c>
      <c r="L15" s="199"/>
      <c r="M15" s="199"/>
      <c r="N15" s="225"/>
      <c r="O15" s="225"/>
      <c r="P15" s="225"/>
      <c r="Q15" s="225"/>
      <c r="R15" s="225"/>
    </row>
    <row r="16" customFormat="false" ht="17" hidden="false" customHeight="true" outlineLevel="0" collapsed="false">
      <c r="A16" s="218" t="str">
        <f aca="true">INDIRECT("Poule" &amp; $C$5 &amp; ".$B14")</f>
        <v/>
      </c>
      <c r="B16" s="218"/>
      <c r="C16" s="218"/>
      <c r="D16" s="217"/>
      <c r="E16" s="217"/>
      <c r="F16" s="217"/>
      <c r="G16" s="217"/>
      <c r="H16" s="217"/>
      <c r="I16" s="242"/>
      <c r="J16" s="243"/>
      <c r="K16" s="218" t="str">
        <f aca="true">INDIRECT("Poule" &amp; $M5 &amp; ".$B14")</f>
        <v/>
      </c>
      <c r="L16" s="218"/>
      <c r="M16" s="218"/>
      <c r="N16" s="217"/>
      <c r="O16" s="217"/>
      <c r="P16" s="217"/>
      <c r="Q16" s="217"/>
      <c r="R16" s="217"/>
    </row>
    <row r="17" customFormat="false" ht="17" hidden="false" customHeight="true" outlineLevel="0" collapsed="false">
      <c r="A17" s="198"/>
      <c r="B17" s="199"/>
      <c r="C17" s="219" t="str">
        <f aca="true">INDIRECT("Poule" &amp; $C$5 &amp; ".$G14")</f>
        <v/>
      </c>
      <c r="D17" s="220"/>
      <c r="E17" s="220"/>
      <c r="F17" s="220"/>
      <c r="G17" s="220"/>
      <c r="H17" s="220"/>
      <c r="I17" s="242"/>
      <c r="J17" s="243"/>
      <c r="K17" s="198"/>
      <c r="L17" s="199"/>
      <c r="M17" s="219" t="str">
        <f aca="true">INDIRECT("Poule" &amp; $M5 &amp; ".$G14")</f>
        <v/>
      </c>
      <c r="N17" s="220"/>
      <c r="O17" s="220"/>
      <c r="P17" s="220"/>
      <c r="Q17" s="220"/>
      <c r="R17" s="220"/>
    </row>
    <row r="18" customFormat="false" ht="17" hidden="false" customHeight="true" outlineLevel="0" collapsed="false">
      <c r="A18" s="221" t="str">
        <f aca="true">INDIRECT("Poule" &amp; $C$5 &amp; ".$C14")</f>
        <v/>
      </c>
      <c r="B18" s="199"/>
      <c r="C18" s="199"/>
      <c r="D18" s="222"/>
      <c r="E18" s="222"/>
      <c r="F18" s="222"/>
      <c r="G18" s="222"/>
      <c r="H18" s="222"/>
      <c r="I18" s="242"/>
      <c r="J18" s="243"/>
      <c r="K18" s="221" t="str">
        <f aca="true">INDIRECT("Poule" &amp; $M5 &amp; ".$C14")</f>
        <v/>
      </c>
      <c r="L18" s="199"/>
      <c r="M18" s="199"/>
      <c r="N18" s="222"/>
      <c r="O18" s="222"/>
      <c r="P18" s="222"/>
      <c r="Q18" s="222"/>
      <c r="R18" s="222"/>
    </row>
    <row r="19" customFormat="false" ht="17" hidden="false" customHeight="true" outlineLevel="0" collapsed="false">
      <c r="A19" s="198"/>
      <c r="B19" s="199"/>
      <c r="C19" s="199"/>
      <c r="D19" s="224"/>
      <c r="E19" s="224"/>
      <c r="F19" s="224"/>
      <c r="G19" s="224"/>
      <c r="H19" s="224"/>
      <c r="I19" s="242"/>
      <c r="J19" s="243"/>
      <c r="K19" s="198"/>
      <c r="L19" s="199"/>
      <c r="M19" s="199"/>
      <c r="N19" s="224"/>
      <c r="O19" s="224"/>
      <c r="P19" s="224"/>
      <c r="Q19" s="224"/>
      <c r="R19" s="224"/>
    </row>
    <row r="20" customFormat="false" ht="17" hidden="false" customHeight="true" outlineLevel="0" collapsed="false">
      <c r="A20" s="198"/>
      <c r="B20" s="199"/>
      <c r="C20" s="199"/>
      <c r="D20" s="199"/>
      <c r="E20" s="199"/>
      <c r="F20" s="199"/>
      <c r="G20" s="199"/>
      <c r="H20" s="202"/>
      <c r="I20" s="242"/>
      <c r="J20" s="243"/>
      <c r="K20" s="198"/>
      <c r="L20" s="199"/>
      <c r="M20" s="199"/>
      <c r="N20" s="199"/>
      <c r="O20" s="199"/>
      <c r="P20" s="199"/>
      <c r="Q20" s="199"/>
      <c r="R20" s="202"/>
    </row>
    <row r="21" customFormat="false" ht="17" hidden="false" customHeight="true" outlineLevel="0" collapsed="false">
      <c r="A21" s="226" t="s">
        <v>211</v>
      </c>
      <c r="B21" s="226"/>
      <c r="C21" s="226"/>
      <c r="D21" s="227" t="s">
        <v>212</v>
      </c>
      <c r="E21" s="227" t="s">
        <v>213</v>
      </c>
      <c r="F21" s="227" t="s">
        <v>214</v>
      </c>
      <c r="G21" s="199"/>
      <c r="H21" s="202"/>
      <c r="I21" s="242"/>
      <c r="J21" s="243"/>
      <c r="K21" s="226" t="s">
        <v>211</v>
      </c>
      <c r="L21" s="226"/>
      <c r="M21" s="226"/>
      <c r="N21" s="227" t="s">
        <v>212</v>
      </c>
      <c r="O21" s="227" t="s">
        <v>213</v>
      </c>
      <c r="P21" s="227" t="s">
        <v>214</v>
      </c>
      <c r="Q21" s="199"/>
      <c r="R21" s="202"/>
    </row>
    <row r="22" customFormat="false" ht="17" hidden="false" customHeight="true" outlineLevel="0" collapsed="false">
      <c r="A22" s="244" t="str">
        <f aca="false">A11</f>
        <v/>
      </c>
      <c r="B22" s="244"/>
      <c r="C22" s="244"/>
      <c r="D22" s="225"/>
      <c r="E22" s="225"/>
      <c r="F22" s="225"/>
      <c r="G22" s="199"/>
      <c r="H22" s="202"/>
      <c r="I22" s="242"/>
      <c r="J22" s="243"/>
      <c r="K22" s="244" t="str">
        <f aca="false">K11</f>
        <v/>
      </c>
      <c r="L22" s="244"/>
      <c r="M22" s="244"/>
      <c r="N22" s="225"/>
      <c r="O22" s="225"/>
      <c r="P22" s="225"/>
      <c r="Q22" s="199"/>
      <c r="R22" s="202"/>
    </row>
    <row r="23" customFormat="false" ht="17" hidden="false" customHeight="true" outlineLevel="0" collapsed="false">
      <c r="A23" s="244"/>
      <c r="B23" s="244"/>
      <c r="C23" s="244"/>
      <c r="D23" s="220"/>
      <c r="E23" s="220"/>
      <c r="F23" s="220"/>
      <c r="G23" s="199"/>
      <c r="H23" s="202"/>
      <c r="I23" s="242"/>
      <c r="J23" s="243"/>
      <c r="K23" s="244"/>
      <c r="L23" s="244"/>
      <c r="M23" s="244"/>
      <c r="N23" s="220"/>
      <c r="O23" s="220"/>
      <c r="P23" s="220"/>
      <c r="Q23" s="199"/>
      <c r="R23" s="202"/>
    </row>
    <row r="24" customFormat="false" ht="17" hidden="false" customHeight="true" outlineLevel="0" collapsed="false">
      <c r="A24" s="245" t="str">
        <f aca="false">A16</f>
        <v/>
      </c>
      <c r="B24" s="245"/>
      <c r="C24" s="245"/>
      <c r="D24" s="225"/>
      <c r="E24" s="225"/>
      <c r="F24" s="225"/>
      <c r="G24" s="199"/>
      <c r="H24" s="202"/>
      <c r="I24" s="242"/>
      <c r="J24" s="243"/>
      <c r="K24" s="245" t="str">
        <f aca="false">K16</f>
        <v/>
      </c>
      <c r="L24" s="245"/>
      <c r="M24" s="245"/>
      <c r="N24" s="225"/>
      <c r="O24" s="225"/>
      <c r="P24" s="225"/>
      <c r="Q24" s="199"/>
      <c r="R24" s="202"/>
    </row>
    <row r="25" customFormat="false" ht="17" hidden="false" customHeight="true" outlineLevel="0" collapsed="false">
      <c r="A25" s="245"/>
      <c r="B25" s="245"/>
      <c r="C25" s="245"/>
      <c r="D25" s="220"/>
      <c r="E25" s="220"/>
      <c r="F25" s="220"/>
      <c r="G25" s="199"/>
      <c r="H25" s="202"/>
      <c r="I25" s="242"/>
      <c r="J25" s="243"/>
      <c r="K25" s="245"/>
      <c r="L25" s="245"/>
      <c r="M25" s="245"/>
      <c r="N25" s="220"/>
      <c r="O25" s="220"/>
      <c r="P25" s="220"/>
      <c r="Q25" s="199"/>
      <c r="R25" s="202"/>
    </row>
    <row r="26" customFormat="false" ht="17" hidden="false" customHeight="true" outlineLevel="0" collapsed="false">
      <c r="A26" s="234" t="s">
        <v>215</v>
      </c>
      <c r="B26" s="199"/>
      <c r="C26" s="199"/>
      <c r="D26" s="199"/>
      <c r="E26" s="199"/>
      <c r="F26" s="199"/>
      <c r="G26" s="199"/>
      <c r="H26" s="202"/>
      <c r="I26" s="242"/>
      <c r="J26" s="243"/>
      <c r="K26" s="234" t="s">
        <v>215</v>
      </c>
      <c r="L26" s="199"/>
      <c r="M26" s="199"/>
      <c r="N26" s="199"/>
      <c r="O26" s="199"/>
      <c r="P26" s="199"/>
      <c r="Q26" s="199"/>
      <c r="R26" s="202"/>
    </row>
    <row r="27" customFormat="false" ht="17" hidden="false" customHeight="true" outlineLevel="0" collapsed="false">
      <c r="A27" s="198"/>
      <c r="B27" s="199"/>
      <c r="C27" s="199"/>
      <c r="D27" s="199"/>
      <c r="E27" s="199"/>
      <c r="F27" s="199"/>
      <c r="G27" s="199"/>
      <c r="H27" s="202"/>
      <c r="I27" s="242"/>
      <c r="J27" s="243"/>
      <c r="K27" s="198"/>
      <c r="L27" s="199"/>
      <c r="M27" s="199"/>
      <c r="N27" s="199"/>
      <c r="O27" s="199"/>
      <c r="P27" s="199"/>
      <c r="Q27" s="199"/>
      <c r="R27" s="202"/>
    </row>
    <row r="28" customFormat="false" ht="17" hidden="false" customHeight="true" outlineLevel="0" collapsed="false">
      <c r="A28" s="235" t="s">
        <v>216</v>
      </c>
      <c r="B28" s="232"/>
      <c r="C28" s="232"/>
      <c r="D28" s="232"/>
      <c r="E28" s="232"/>
      <c r="F28" s="232"/>
      <c r="G28" s="232"/>
      <c r="H28" s="233"/>
      <c r="I28" s="242"/>
      <c r="J28" s="243"/>
      <c r="K28" s="235" t="s">
        <v>216</v>
      </c>
      <c r="L28" s="232"/>
      <c r="M28" s="232"/>
      <c r="N28" s="232"/>
      <c r="O28" s="232"/>
      <c r="P28" s="232"/>
      <c r="Q28" s="232"/>
      <c r="R28" s="233"/>
    </row>
    <row r="29" customFormat="false" ht="14.15" hidden="false" customHeight="true" outlineLevel="0" collapsed="false">
      <c r="A29" s="246"/>
      <c r="B29" s="246"/>
      <c r="C29" s="246"/>
      <c r="D29" s="246"/>
      <c r="E29" s="246"/>
      <c r="F29" s="246"/>
      <c r="G29" s="246"/>
      <c r="H29" s="246"/>
      <c r="I29" s="247"/>
      <c r="J29" s="248"/>
      <c r="K29" s="246"/>
      <c r="L29" s="246"/>
      <c r="M29" s="246"/>
      <c r="N29" s="246"/>
      <c r="O29" s="246"/>
      <c r="P29" s="246"/>
      <c r="Q29" s="246"/>
      <c r="R29" s="246"/>
    </row>
    <row r="30" customFormat="false" ht="14.15" hidden="false" customHeight="true" outlineLevel="0" collapsed="false">
      <c r="A30" s="249"/>
      <c r="B30" s="249"/>
      <c r="C30" s="249"/>
      <c r="D30" s="249"/>
      <c r="E30" s="249"/>
      <c r="F30" s="249"/>
      <c r="G30" s="249"/>
      <c r="H30" s="249"/>
      <c r="I30" s="250"/>
      <c r="J30" s="251"/>
      <c r="K30" s="249"/>
      <c r="L30" s="249"/>
      <c r="M30" s="249"/>
      <c r="N30" s="249"/>
      <c r="O30" s="249"/>
      <c r="P30" s="249"/>
      <c r="Q30" s="249"/>
      <c r="R30" s="249"/>
    </row>
    <row r="31" customFormat="false" ht="28.35" hidden="false" customHeight="true" outlineLevel="0" collapsed="false">
      <c r="A31" s="195" t="str">
        <f aca="false">Engagés!$A$4</f>
        <v>TYPE DE COMPETITION</v>
      </c>
      <c r="B31" s="195"/>
      <c r="C31" s="195"/>
      <c r="D31" s="195"/>
      <c r="E31" s="195"/>
      <c r="F31" s="195"/>
      <c r="G31" s="195"/>
      <c r="H31" s="195"/>
      <c r="I31" s="242"/>
      <c r="J31" s="243"/>
      <c r="K31" s="195" t="str">
        <f aca="false">Engagés!$A$4</f>
        <v>TYPE DE COMPETITION</v>
      </c>
      <c r="L31" s="195"/>
      <c r="M31" s="195"/>
      <c r="N31" s="195"/>
      <c r="O31" s="195"/>
      <c r="P31" s="195"/>
      <c r="Q31" s="195"/>
      <c r="R31" s="195"/>
      <c r="U31" s="252"/>
    </row>
    <row r="32" customFormat="false" ht="17" hidden="false" customHeight="true" outlineLevel="0" collapsed="false">
      <c r="A32" s="198"/>
      <c r="B32" s="199"/>
      <c r="C32" s="199"/>
      <c r="D32" s="200" t="s">
        <v>205</v>
      </c>
      <c r="E32" s="201"/>
      <c r="F32" s="199"/>
      <c r="G32" s="199"/>
      <c r="H32" s="202"/>
      <c r="I32" s="242"/>
      <c r="J32" s="243"/>
      <c r="K32" s="198"/>
      <c r="L32" s="199"/>
      <c r="M32" s="199"/>
      <c r="N32" s="200" t="s">
        <v>205</v>
      </c>
      <c r="O32" s="201"/>
      <c r="P32" s="199"/>
      <c r="Q32" s="199"/>
      <c r="R32" s="202"/>
    </row>
    <row r="33" customFormat="false" ht="28.35" hidden="false" customHeight="true" outlineLevel="0" collapsed="false">
      <c r="A33" s="203"/>
      <c r="B33" s="204" t="n">
        <f aca="false">Engagés!$A$6</f>
        <v>0</v>
      </c>
      <c r="C33" s="204"/>
      <c r="D33" s="204"/>
      <c r="E33" s="204"/>
      <c r="F33" s="204"/>
      <c r="G33" s="204"/>
      <c r="H33" s="202"/>
      <c r="I33" s="242"/>
      <c r="J33" s="243"/>
      <c r="K33" s="203"/>
      <c r="L33" s="204" t="n">
        <f aca="false">Engagés!$A$6</f>
        <v>0</v>
      </c>
      <c r="M33" s="204"/>
      <c r="N33" s="204"/>
      <c r="O33" s="204"/>
      <c r="P33" s="204"/>
      <c r="Q33" s="204"/>
      <c r="R33" s="202"/>
    </row>
    <row r="34" customFormat="false" ht="17" hidden="false" customHeight="true" outlineLevel="0" collapsed="false">
      <c r="A34" s="205"/>
      <c r="B34" s="206"/>
      <c r="C34" s="206"/>
      <c r="D34" s="206"/>
      <c r="E34" s="199"/>
      <c r="F34" s="199"/>
      <c r="G34" s="199"/>
      <c r="H34" s="202"/>
      <c r="I34" s="242"/>
      <c r="J34" s="243"/>
      <c r="K34" s="205"/>
      <c r="L34" s="206"/>
      <c r="M34" s="206"/>
      <c r="N34" s="206"/>
      <c r="O34" s="199"/>
      <c r="P34" s="199"/>
      <c r="Q34" s="199"/>
      <c r="R34" s="202"/>
    </row>
    <row r="35" customFormat="false" ht="17" hidden="false" customHeight="true" outlineLevel="0" collapsed="false">
      <c r="A35" s="198"/>
      <c r="B35" s="199" t="s">
        <v>45</v>
      </c>
      <c r="C35" s="207" t="s">
        <v>57</v>
      </c>
      <c r="E35" s="199" t="s">
        <v>64</v>
      </c>
      <c r="F35" s="199"/>
      <c r="G35" s="199"/>
      <c r="H35" s="202"/>
      <c r="I35" s="242"/>
      <c r="J35" s="243"/>
      <c r="K35" s="198"/>
      <c r="L35" s="199" t="s">
        <v>45</v>
      </c>
      <c r="M35" s="207"/>
      <c r="O35" s="199" t="s">
        <v>64</v>
      </c>
      <c r="P35" s="199"/>
      <c r="Q35" s="199"/>
      <c r="R35" s="202"/>
    </row>
    <row r="36" customFormat="false" ht="17" hidden="false" customHeight="true" outlineLevel="0" collapsed="false">
      <c r="A36" s="208" t="s">
        <v>207</v>
      </c>
      <c r="B36" s="209"/>
      <c r="C36" s="209"/>
      <c r="D36" s="209"/>
      <c r="E36" s="209"/>
      <c r="F36" s="209"/>
      <c r="G36" s="209"/>
      <c r="H36" s="210"/>
      <c r="I36" s="242"/>
      <c r="J36" s="243"/>
      <c r="K36" s="208" t="s">
        <v>207</v>
      </c>
      <c r="L36" s="209"/>
      <c r="M36" s="209"/>
      <c r="N36" s="209"/>
      <c r="O36" s="209"/>
      <c r="P36" s="209"/>
      <c r="Q36" s="209"/>
      <c r="R36" s="210"/>
    </row>
    <row r="37" customFormat="false" ht="17" hidden="false" customHeight="true" outlineLevel="0" collapsed="false">
      <c r="A37" s="198"/>
      <c r="B37" s="199"/>
      <c r="C37" s="199"/>
      <c r="D37" s="211" t="s">
        <v>70</v>
      </c>
      <c r="E37" s="211"/>
      <c r="F37" s="211"/>
      <c r="G37" s="211"/>
      <c r="H37" s="211"/>
      <c r="I37" s="242"/>
      <c r="J37" s="243"/>
      <c r="K37" s="198"/>
      <c r="L37" s="199"/>
      <c r="M37" s="199"/>
      <c r="N37" s="211" t="s">
        <v>70</v>
      </c>
      <c r="O37" s="211"/>
      <c r="P37" s="211"/>
      <c r="Q37" s="211"/>
      <c r="R37" s="211"/>
    </row>
    <row r="38" customFormat="false" ht="17" hidden="false" customHeight="true" outlineLevel="0" collapsed="false">
      <c r="A38" s="212" t="s">
        <v>208</v>
      </c>
      <c r="B38" s="212"/>
      <c r="C38" s="212"/>
      <c r="D38" s="213" t="n">
        <v>1</v>
      </c>
      <c r="E38" s="213" t="n">
        <v>2</v>
      </c>
      <c r="F38" s="213" t="n">
        <v>3</v>
      </c>
      <c r="G38" s="213" t="n">
        <v>4</v>
      </c>
      <c r="H38" s="213" t="n">
        <v>5</v>
      </c>
      <c r="I38" s="242"/>
      <c r="J38" s="243"/>
      <c r="K38" s="212" t="s">
        <v>208</v>
      </c>
      <c r="L38" s="212"/>
      <c r="M38" s="212"/>
      <c r="N38" s="213" t="n">
        <v>1</v>
      </c>
      <c r="O38" s="213" t="n">
        <v>2</v>
      </c>
      <c r="P38" s="213" t="n">
        <v>3</v>
      </c>
      <c r="Q38" s="213" t="n">
        <v>4</v>
      </c>
      <c r="R38" s="213" t="n">
        <v>5</v>
      </c>
    </row>
    <row r="39" customFormat="false" ht="17" hidden="false" customHeight="true" outlineLevel="0" collapsed="false">
      <c r="A39" s="212"/>
      <c r="B39" s="214"/>
      <c r="C39" s="214"/>
      <c r="D39" s="215" t="s">
        <v>209</v>
      </c>
      <c r="E39" s="215"/>
      <c r="F39" s="215"/>
      <c r="G39" s="215"/>
      <c r="H39" s="215"/>
      <c r="I39" s="242"/>
      <c r="J39" s="243"/>
      <c r="K39" s="212"/>
      <c r="L39" s="214"/>
      <c r="M39" s="214"/>
      <c r="N39" s="215" t="s">
        <v>209</v>
      </c>
      <c r="O39" s="215"/>
      <c r="P39" s="215"/>
      <c r="Q39" s="215"/>
      <c r="R39" s="215"/>
    </row>
    <row r="40" customFormat="false" ht="17" hidden="false" customHeight="true" outlineLevel="0" collapsed="false">
      <c r="A40" s="216" t="n">
        <v>1</v>
      </c>
      <c r="B40" s="199"/>
      <c r="C40" s="199"/>
      <c r="D40" s="217"/>
      <c r="E40" s="217"/>
      <c r="F40" s="217"/>
      <c r="G40" s="217"/>
      <c r="H40" s="217"/>
      <c r="I40" s="242"/>
      <c r="J40" s="243"/>
      <c r="K40" s="216"/>
      <c r="L40" s="199"/>
      <c r="M40" s="199"/>
      <c r="N40" s="217"/>
      <c r="O40" s="217"/>
      <c r="P40" s="217"/>
      <c r="Q40" s="217"/>
      <c r="R40" s="217"/>
    </row>
    <row r="41" customFormat="false" ht="17" hidden="false" customHeight="true" outlineLevel="0" collapsed="false">
      <c r="A41" s="218" t="str">
        <f aca="true">INDIRECT("Poule" &amp; $C35 &amp; ".$B12")</f>
        <v/>
      </c>
      <c r="B41" s="218"/>
      <c r="C41" s="218"/>
      <c r="D41" s="217"/>
      <c r="E41" s="217"/>
      <c r="F41" s="217"/>
      <c r="G41" s="217"/>
      <c r="H41" s="217"/>
      <c r="I41" s="242"/>
      <c r="J41" s="243"/>
      <c r="K41" s="218"/>
      <c r="L41" s="218"/>
      <c r="M41" s="218"/>
      <c r="N41" s="217"/>
      <c r="O41" s="217"/>
      <c r="P41" s="217"/>
      <c r="Q41" s="217"/>
      <c r="R41" s="217"/>
    </row>
    <row r="42" customFormat="false" ht="17" hidden="false" customHeight="true" outlineLevel="0" collapsed="false">
      <c r="A42" s="198"/>
      <c r="B42" s="199"/>
      <c r="C42" s="219" t="str">
        <f aca="true">INDIRECT("Poule" &amp; $C35 &amp; ".$G12")</f>
        <v/>
      </c>
      <c r="D42" s="220"/>
      <c r="E42" s="220"/>
      <c r="F42" s="220"/>
      <c r="G42" s="220"/>
      <c r="H42" s="220"/>
      <c r="I42" s="242"/>
      <c r="J42" s="243"/>
      <c r="K42" s="198"/>
      <c r="L42" s="199"/>
      <c r="M42" s="219"/>
      <c r="N42" s="220"/>
      <c r="O42" s="220"/>
      <c r="P42" s="220"/>
      <c r="Q42" s="220"/>
      <c r="R42" s="220"/>
    </row>
    <row r="43" customFormat="false" ht="17" hidden="false" customHeight="true" outlineLevel="0" collapsed="false">
      <c r="A43" s="221" t="str">
        <f aca="true">INDIRECT("Poule" &amp; $C35 &amp; ".$C12")</f>
        <v/>
      </c>
      <c r="B43" s="199"/>
      <c r="C43" s="199"/>
      <c r="D43" s="222"/>
      <c r="E43" s="222"/>
      <c r="F43" s="222"/>
      <c r="G43" s="222"/>
      <c r="H43" s="222"/>
      <c r="I43" s="242"/>
      <c r="J43" s="243"/>
      <c r="K43" s="221"/>
      <c r="L43" s="199"/>
      <c r="M43" s="199"/>
      <c r="N43" s="222"/>
      <c r="O43" s="222"/>
      <c r="P43" s="222"/>
      <c r="Q43" s="222"/>
      <c r="R43" s="222"/>
    </row>
    <row r="44" customFormat="false" ht="17" hidden="false" customHeight="true" outlineLevel="0" collapsed="false">
      <c r="A44" s="198"/>
      <c r="B44" s="223" t="s">
        <v>210</v>
      </c>
      <c r="C44" s="199"/>
      <c r="D44" s="224"/>
      <c r="E44" s="224"/>
      <c r="F44" s="224"/>
      <c r="G44" s="224"/>
      <c r="H44" s="224"/>
      <c r="I44" s="242"/>
      <c r="J44" s="243"/>
      <c r="K44" s="198"/>
      <c r="L44" s="223" t="s">
        <v>210</v>
      </c>
      <c r="M44" s="199"/>
      <c r="N44" s="224"/>
      <c r="O44" s="224"/>
      <c r="P44" s="224"/>
      <c r="Q44" s="224"/>
      <c r="R44" s="224"/>
    </row>
    <row r="45" customFormat="false" ht="17" hidden="false" customHeight="true" outlineLevel="0" collapsed="false">
      <c r="A45" s="216" t="n">
        <v>2</v>
      </c>
      <c r="B45" s="199"/>
      <c r="C45" s="199"/>
      <c r="D45" s="225"/>
      <c r="E45" s="225"/>
      <c r="F45" s="225"/>
      <c r="G45" s="225"/>
      <c r="H45" s="225"/>
      <c r="I45" s="242"/>
      <c r="J45" s="243"/>
      <c r="K45" s="216"/>
      <c r="L45" s="199"/>
      <c r="M45" s="199"/>
      <c r="N45" s="225"/>
      <c r="O45" s="225"/>
      <c r="P45" s="225"/>
      <c r="Q45" s="225"/>
      <c r="R45" s="225"/>
    </row>
    <row r="46" customFormat="false" ht="17" hidden="false" customHeight="true" outlineLevel="0" collapsed="false">
      <c r="A46" s="218" t="str">
        <f aca="true">INDIRECT("Poule"&amp;$C35&amp;".$B13")</f>
        <v/>
      </c>
      <c r="B46" s="218"/>
      <c r="C46" s="218"/>
      <c r="D46" s="217"/>
      <c r="E46" s="217"/>
      <c r="F46" s="217"/>
      <c r="G46" s="217"/>
      <c r="H46" s="217"/>
      <c r="I46" s="242"/>
      <c r="J46" s="243"/>
      <c r="K46" s="218"/>
      <c r="L46" s="218"/>
      <c r="M46" s="218"/>
      <c r="N46" s="217"/>
      <c r="O46" s="217"/>
      <c r="P46" s="217"/>
      <c r="Q46" s="217"/>
      <c r="R46" s="217"/>
    </row>
    <row r="47" customFormat="false" ht="17" hidden="false" customHeight="true" outlineLevel="0" collapsed="false">
      <c r="A47" s="198"/>
      <c r="B47" s="199"/>
      <c r="C47" s="219" t="str">
        <f aca="true">INDIRECT("Poule" &amp; $C35 &amp; ".$G13")</f>
        <v/>
      </c>
      <c r="D47" s="220"/>
      <c r="E47" s="220"/>
      <c r="F47" s="220"/>
      <c r="G47" s="220"/>
      <c r="H47" s="220"/>
      <c r="I47" s="242"/>
      <c r="J47" s="243"/>
      <c r="K47" s="198"/>
      <c r="L47" s="199"/>
      <c r="M47" s="219"/>
      <c r="N47" s="220"/>
      <c r="O47" s="220"/>
      <c r="P47" s="220"/>
      <c r="Q47" s="220"/>
      <c r="R47" s="220"/>
    </row>
    <row r="48" customFormat="false" ht="17" hidden="false" customHeight="true" outlineLevel="0" collapsed="false">
      <c r="A48" s="221" t="str">
        <f aca="true">INDIRECT("Poule" &amp; $C35 &amp; ".$C13")</f>
        <v/>
      </c>
      <c r="B48" s="199"/>
      <c r="C48" s="199"/>
      <c r="D48" s="222"/>
      <c r="E48" s="222"/>
      <c r="F48" s="222"/>
      <c r="G48" s="222"/>
      <c r="H48" s="222"/>
      <c r="I48" s="242"/>
      <c r="J48" s="243"/>
      <c r="K48" s="221"/>
      <c r="L48" s="199"/>
      <c r="M48" s="199"/>
      <c r="N48" s="222"/>
      <c r="O48" s="222"/>
      <c r="P48" s="222"/>
      <c r="Q48" s="222"/>
      <c r="R48" s="222"/>
    </row>
    <row r="49" customFormat="false" ht="17" hidden="false" customHeight="true" outlineLevel="0" collapsed="false">
      <c r="A49" s="198"/>
      <c r="B49" s="199"/>
      <c r="C49" s="199"/>
      <c r="D49" s="224"/>
      <c r="E49" s="224"/>
      <c r="F49" s="224"/>
      <c r="G49" s="224"/>
      <c r="H49" s="224"/>
      <c r="I49" s="242"/>
      <c r="J49" s="243"/>
      <c r="K49" s="198"/>
      <c r="L49" s="199"/>
      <c r="M49" s="199"/>
      <c r="N49" s="224"/>
      <c r="O49" s="224"/>
      <c r="P49" s="224"/>
      <c r="Q49" s="224"/>
      <c r="R49" s="224"/>
    </row>
    <row r="50" customFormat="false" ht="17" hidden="false" customHeight="true" outlineLevel="0" collapsed="false">
      <c r="A50" s="198"/>
      <c r="B50" s="199"/>
      <c r="C50" s="199"/>
      <c r="D50" s="199"/>
      <c r="E50" s="199"/>
      <c r="F50" s="199"/>
      <c r="G50" s="199"/>
      <c r="H50" s="202"/>
      <c r="I50" s="242"/>
      <c r="J50" s="243"/>
      <c r="K50" s="198"/>
      <c r="L50" s="199"/>
      <c r="M50" s="199"/>
      <c r="N50" s="199"/>
      <c r="O50" s="199"/>
      <c r="P50" s="199"/>
      <c r="Q50" s="199"/>
      <c r="R50" s="202"/>
    </row>
    <row r="51" customFormat="false" ht="17" hidden="false" customHeight="true" outlineLevel="0" collapsed="false">
      <c r="A51" s="226" t="s">
        <v>211</v>
      </c>
      <c r="B51" s="226"/>
      <c r="C51" s="226"/>
      <c r="D51" s="227" t="s">
        <v>212</v>
      </c>
      <c r="E51" s="227" t="s">
        <v>213</v>
      </c>
      <c r="F51" s="227" t="s">
        <v>214</v>
      </c>
      <c r="G51" s="199"/>
      <c r="H51" s="202"/>
      <c r="I51" s="242"/>
      <c r="J51" s="243"/>
      <c r="K51" s="226" t="s">
        <v>211</v>
      </c>
      <c r="L51" s="226"/>
      <c r="M51" s="226"/>
      <c r="N51" s="227" t="s">
        <v>212</v>
      </c>
      <c r="O51" s="227" t="s">
        <v>213</v>
      </c>
      <c r="P51" s="227" t="s">
        <v>214</v>
      </c>
      <c r="Q51" s="199"/>
      <c r="R51" s="202"/>
    </row>
    <row r="52" customFormat="false" ht="17" hidden="false" customHeight="true" outlineLevel="0" collapsed="false">
      <c r="A52" s="244" t="str">
        <f aca="false">A41</f>
        <v/>
      </c>
      <c r="B52" s="244"/>
      <c r="C52" s="244"/>
      <c r="D52" s="225"/>
      <c r="E52" s="225"/>
      <c r="F52" s="225"/>
      <c r="G52" s="199"/>
      <c r="H52" s="202"/>
      <c r="I52" s="242"/>
      <c r="J52" s="243"/>
      <c r="K52" s="228"/>
      <c r="L52" s="229"/>
      <c r="M52" s="230"/>
      <c r="N52" s="225"/>
      <c r="O52" s="225"/>
      <c r="P52" s="225"/>
      <c r="Q52" s="199"/>
      <c r="R52" s="202"/>
    </row>
    <row r="53" customFormat="false" ht="17" hidden="false" customHeight="true" outlineLevel="0" collapsed="false">
      <c r="A53" s="244"/>
      <c r="B53" s="244"/>
      <c r="C53" s="244"/>
      <c r="D53" s="220"/>
      <c r="E53" s="220"/>
      <c r="F53" s="220"/>
      <c r="G53" s="199"/>
      <c r="H53" s="202"/>
      <c r="I53" s="242"/>
      <c r="J53" s="243"/>
      <c r="K53" s="231"/>
      <c r="L53" s="232"/>
      <c r="M53" s="233"/>
      <c r="N53" s="220"/>
      <c r="O53" s="220"/>
      <c r="P53" s="220"/>
      <c r="Q53" s="199"/>
      <c r="R53" s="202"/>
    </row>
    <row r="54" customFormat="false" ht="17" hidden="false" customHeight="true" outlineLevel="0" collapsed="false">
      <c r="A54" s="245" t="str">
        <f aca="false">A46</f>
        <v/>
      </c>
      <c r="B54" s="245"/>
      <c r="C54" s="245"/>
      <c r="D54" s="225"/>
      <c r="E54" s="225"/>
      <c r="F54" s="225"/>
      <c r="G54" s="199"/>
      <c r="H54" s="202"/>
      <c r="I54" s="242"/>
      <c r="J54" s="243"/>
      <c r="K54" s="228"/>
      <c r="L54" s="229"/>
      <c r="M54" s="230"/>
      <c r="N54" s="225"/>
      <c r="O54" s="225"/>
      <c r="P54" s="225"/>
      <c r="Q54" s="199"/>
      <c r="R54" s="202"/>
    </row>
    <row r="55" customFormat="false" ht="17" hidden="false" customHeight="true" outlineLevel="0" collapsed="false">
      <c r="A55" s="245"/>
      <c r="B55" s="245"/>
      <c r="C55" s="245"/>
      <c r="D55" s="220"/>
      <c r="E55" s="220"/>
      <c r="F55" s="220"/>
      <c r="G55" s="199"/>
      <c r="H55" s="202"/>
      <c r="I55" s="242"/>
      <c r="J55" s="243"/>
      <c r="K55" s="231"/>
      <c r="L55" s="232"/>
      <c r="M55" s="233"/>
      <c r="N55" s="220"/>
      <c r="O55" s="220"/>
      <c r="P55" s="220"/>
      <c r="Q55" s="199"/>
      <c r="R55" s="202"/>
    </row>
    <row r="56" customFormat="false" ht="17" hidden="false" customHeight="true" outlineLevel="0" collapsed="false">
      <c r="A56" s="234" t="s">
        <v>215</v>
      </c>
      <c r="B56" s="199"/>
      <c r="C56" s="199"/>
      <c r="D56" s="199"/>
      <c r="E56" s="199"/>
      <c r="F56" s="199"/>
      <c r="G56" s="199"/>
      <c r="H56" s="202"/>
      <c r="I56" s="242"/>
      <c r="J56" s="243"/>
      <c r="K56" s="234" t="s">
        <v>215</v>
      </c>
      <c r="L56" s="199"/>
      <c r="M56" s="199"/>
      <c r="N56" s="199"/>
      <c r="O56" s="199"/>
      <c r="P56" s="199"/>
      <c r="Q56" s="199"/>
      <c r="R56" s="202"/>
    </row>
    <row r="57" customFormat="false" ht="17" hidden="false" customHeight="true" outlineLevel="0" collapsed="false">
      <c r="A57" s="198"/>
      <c r="B57" s="199"/>
      <c r="C57" s="199"/>
      <c r="D57" s="199"/>
      <c r="E57" s="199"/>
      <c r="F57" s="199"/>
      <c r="G57" s="199"/>
      <c r="H57" s="202"/>
      <c r="I57" s="242"/>
      <c r="J57" s="243"/>
      <c r="K57" s="198"/>
      <c r="L57" s="199"/>
      <c r="M57" s="199"/>
      <c r="N57" s="199"/>
      <c r="O57" s="199"/>
      <c r="P57" s="199"/>
      <c r="Q57" s="199"/>
      <c r="R57" s="202"/>
    </row>
    <row r="58" customFormat="false" ht="17" hidden="false" customHeight="true" outlineLevel="0" collapsed="false">
      <c r="A58" s="235" t="s">
        <v>216</v>
      </c>
      <c r="B58" s="232"/>
      <c r="C58" s="232"/>
      <c r="D58" s="232"/>
      <c r="E58" s="232"/>
      <c r="F58" s="232"/>
      <c r="G58" s="232"/>
      <c r="H58" s="233"/>
      <c r="I58" s="242"/>
      <c r="J58" s="243"/>
      <c r="K58" s="235" t="s">
        <v>216</v>
      </c>
      <c r="L58" s="232"/>
      <c r="M58" s="232"/>
      <c r="N58" s="232"/>
      <c r="O58" s="232"/>
      <c r="P58" s="232"/>
      <c r="Q58" s="232"/>
      <c r="R58" s="233"/>
    </row>
  </sheetData>
  <mergeCells count="38">
    <mergeCell ref="A1:H1"/>
    <mergeCell ref="K1:R1"/>
    <mergeCell ref="B3:G3"/>
    <mergeCell ref="L3:Q3"/>
    <mergeCell ref="D7:H7"/>
    <mergeCell ref="N7:R7"/>
    <mergeCell ref="A8:C8"/>
    <mergeCell ref="K8:M8"/>
    <mergeCell ref="D9:H9"/>
    <mergeCell ref="N9:R9"/>
    <mergeCell ref="A11:C11"/>
    <mergeCell ref="K11:M11"/>
    <mergeCell ref="A16:C16"/>
    <mergeCell ref="K16:M16"/>
    <mergeCell ref="A21:C21"/>
    <mergeCell ref="K21:M21"/>
    <mergeCell ref="A22:C23"/>
    <mergeCell ref="K22:M23"/>
    <mergeCell ref="A24:C25"/>
    <mergeCell ref="K24:M25"/>
    <mergeCell ref="A31:H31"/>
    <mergeCell ref="K31:R31"/>
    <mergeCell ref="B33:G33"/>
    <mergeCell ref="L33:Q33"/>
    <mergeCell ref="D37:H37"/>
    <mergeCell ref="N37:R37"/>
    <mergeCell ref="A38:C38"/>
    <mergeCell ref="K38:M38"/>
    <mergeCell ref="D39:H39"/>
    <mergeCell ref="N39:R39"/>
    <mergeCell ref="A41:C41"/>
    <mergeCell ref="K41:M41"/>
    <mergeCell ref="A46:C46"/>
    <mergeCell ref="K46:M46"/>
    <mergeCell ref="A51:C51"/>
    <mergeCell ref="K51:M51"/>
    <mergeCell ref="A52:C53"/>
    <mergeCell ref="A54:C55"/>
  </mergeCells>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Z3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51" width="12.51"/>
    <col collapsed="false" customWidth="true" hidden="false" outlineLevel="0" max="3" min="2" style="51" width="29.81"/>
    <col collapsed="false" customWidth="true" hidden="false" outlineLevel="0" max="7" min="4" style="51" width="3.87"/>
    <col collapsed="false" customWidth="true" hidden="false" outlineLevel="0" max="11" min="8" style="51" width="4.09"/>
    <col collapsed="false" customWidth="true" hidden="false" outlineLevel="0" max="13" min="12" style="51" width="3.05"/>
    <col collapsed="false" customWidth="true" hidden="false" outlineLevel="0" max="15" min="14" style="51" width="3.06"/>
    <col collapsed="false" customWidth="true" hidden="true" outlineLevel="0" max="21" min="16" style="51" width="9.27"/>
    <col collapsed="false" customWidth="true" hidden="true" outlineLevel="0" max="22" min="22" style="51" width="4.98"/>
    <col collapsed="false" customWidth="true" hidden="true" outlineLevel="0" max="23" min="23" style="51" width="6.82"/>
    <col collapsed="false" customWidth="true" hidden="true" outlineLevel="0" max="43" min="24" style="51" width="5.08"/>
    <col collapsed="false" customWidth="true" hidden="false" outlineLevel="0" max="44" min="44" style="51" width="5.08"/>
    <col collapsed="false" customWidth="true" hidden="false" outlineLevel="0" max="45" min="45" style="51" width="7.16"/>
    <col collapsed="false" customWidth="true" hidden="false" outlineLevel="0" max="46" min="46" style="51" width="5.66"/>
    <col collapsed="false" customWidth="true" hidden="false" outlineLevel="0" max="54" min="47" style="51" width="5.08"/>
    <col collapsed="false" customWidth="true" hidden="false" outlineLevel="0" max="55" min="55" style="51" width="5.06"/>
    <col collapsed="false" customWidth="true" hidden="false" outlineLevel="0" max="56" min="56" style="51" width="4.6"/>
    <col collapsed="false" customWidth="true" hidden="false" outlineLevel="0" max="66" min="57" style="51" width="5.09"/>
    <col collapsed="false" customWidth="true" hidden="false" outlineLevel="0" max="255" min="67" style="51" width="9.27"/>
    <col collapsed="false" customWidth="true" hidden="false" outlineLevel="0" max="260" min="256" style="1" width="9.27"/>
  </cols>
  <sheetData>
    <row r="1" customFormat="false" ht="26.1" hidden="false" customHeight="true" outlineLevel="0" collapsed="false">
      <c r="A1" s="52"/>
      <c r="B1" s="52"/>
      <c r="C1" s="52"/>
      <c r="D1" s="52"/>
      <c r="E1" s="52"/>
      <c r="F1" s="52"/>
      <c r="G1" s="52"/>
      <c r="H1" s="52"/>
      <c r="I1" s="53"/>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Z1" s="52"/>
    </row>
    <row r="2" customFormat="false" ht="5.1" hidden="false" customHeight="true" outlineLevel="0" collapsed="false">
      <c r="A2" s="54"/>
      <c r="B2" s="55"/>
      <c r="C2" s="55"/>
      <c r="D2" s="55"/>
      <c r="E2" s="55"/>
      <c r="F2" s="55"/>
      <c r="G2" s="55"/>
      <c r="H2" s="55"/>
      <c r="I2" s="55"/>
      <c r="J2" s="55"/>
      <c r="K2" s="55"/>
      <c r="L2" s="55"/>
      <c r="M2" s="55"/>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Z2" s="52"/>
    </row>
    <row r="3" customFormat="false" ht="26.1" hidden="false" customHeight="true" outlineLevel="0" collapsed="false">
      <c r="A3" s="54"/>
      <c r="B3" s="56" t="s">
        <v>58</v>
      </c>
      <c r="C3" s="57"/>
      <c r="D3" s="58"/>
      <c r="E3" s="58"/>
      <c r="F3" s="58"/>
      <c r="G3" s="58"/>
      <c r="H3" s="58"/>
      <c r="I3" s="59"/>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2"/>
      <c r="IU3" s="58"/>
      <c r="IV3" s="58"/>
      <c r="IW3" s="58"/>
      <c r="IX3" s="58"/>
      <c r="IZ3" s="58"/>
    </row>
    <row r="4" customFormat="false" ht="9.95" hidden="false" customHeight="true" outlineLevel="0" collapsed="false">
      <c r="A4" s="54"/>
      <c r="B4" s="60"/>
      <c r="C4" s="61"/>
    </row>
    <row r="5" customFormat="false" ht="20.1" hidden="false" customHeight="true" outlineLevel="0" collapsed="false">
      <c r="A5" s="54"/>
      <c r="B5" s="56" t="s">
        <v>59</v>
      </c>
      <c r="C5" s="57"/>
      <c r="D5" s="54"/>
      <c r="E5" s="54"/>
      <c r="F5" s="54"/>
      <c r="G5" s="54"/>
      <c r="H5" s="62" t="s">
        <v>60</v>
      </c>
      <c r="I5" s="54"/>
      <c r="J5" s="54"/>
      <c r="K5" s="54"/>
      <c r="L5" s="63"/>
      <c r="M5" s="57"/>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Z5" s="54"/>
    </row>
    <row r="6" customFormat="false" ht="9.95" hidden="false" customHeight="true" outlineLevel="0" collapsed="false">
      <c r="A6" s="54"/>
      <c r="B6" s="54"/>
      <c r="C6" s="64"/>
      <c r="D6" s="54"/>
      <c r="E6" s="54"/>
      <c r="F6" s="54"/>
      <c r="G6" s="54"/>
      <c r="H6" s="54"/>
      <c r="I6" s="54"/>
      <c r="J6" s="54"/>
      <c r="K6" s="54"/>
      <c r="L6" s="63"/>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Z6" s="54"/>
    </row>
    <row r="7" customFormat="false" ht="20.1" hidden="false" customHeight="true" outlineLevel="0" collapsed="false">
      <c r="A7" s="54"/>
      <c r="B7" s="56" t="s">
        <v>61</v>
      </c>
      <c r="C7" s="57" t="str">
        <f aca="false">Engagés!A5</f>
        <v>LIEU DE COMPETITION</v>
      </c>
      <c r="D7" s="54"/>
      <c r="E7" s="54"/>
      <c r="F7" s="54"/>
      <c r="G7" s="54"/>
      <c r="H7" s="62" t="s">
        <v>62</v>
      </c>
      <c r="I7" s="54"/>
      <c r="J7" s="54"/>
      <c r="K7" s="54"/>
      <c r="L7" s="63"/>
      <c r="M7" s="57" t="s">
        <v>50</v>
      </c>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Z7" s="54"/>
    </row>
    <row r="8" customFormat="false" ht="9.95" hidden="false" customHeight="true" outlineLevel="0" collapsed="false">
      <c r="A8" s="54"/>
      <c r="B8" s="54"/>
      <c r="C8" s="64"/>
      <c r="D8" s="54"/>
      <c r="E8" s="54"/>
      <c r="F8" s="54"/>
      <c r="G8" s="54"/>
      <c r="H8" s="54"/>
      <c r="I8" s="54"/>
      <c r="J8" s="54"/>
      <c r="K8" s="54"/>
      <c r="L8" s="63"/>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c r="IZ8" s="54"/>
    </row>
    <row r="9" customFormat="false" ht="20.1" hidden="false" customHeight="true" outlineLevel="0" collapsed="false">
      <c r="A9" s="54"/>
      <c r="B9" s="56" t="s">
        <v>63</v>
      </c>
      <c r="C9" s="65" t="str">
        <f aca="false">Engagés!A7</f>
        <v>DATE</v>
      </c>
      <c r="D9" s="54"/>
      <c r="E9" s="54"/>
      <c r="F9" s="54"/>
      <c r="G9" s="54"/>
      <c r="H9" s="62" t="s">
        <v>64</v>
      </c>
      <c r="I9" s="54"/>
      <c r="J9" s="54"/>
      <c r="K9" s="54"/>
      <c r="L9" s="63"/>
      <c r="M9" s="57"/>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c r="IZ9" s="54"/>
    </row>
    <row r="10" customFormat="false" ht="9.95" hidden="false" customHeight="true" outlineLevel="0" collapsed="false">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Z10" s="54"/>
    </row>
    <row r="11" customFormat="false" ht="20.1" hidden="false" customHeight="true" outlineLevel="0" collapsed="false">
      <c r="A11" s="66"/>
      <c r="B11" s="66" t="s">
        <v>65</v>
      </c>
      <c r="C11" s="67" t="s">
        <v>66</v>
      </c>
      <c r="D11" s="66" t="s">
        <v>43</v>
      </c>
      <c r="E11" s="66"/>
      <c r="F11" s="66"/>
      <c r="G11" s="66" t="s">
        <v>67</v>
      </c>
      <c r="H11" s="66"/>
      <c r="I11" s="66"/>
      <c r="J11" s="66"/>
      <c r="K11" s="66" t="s">
        <v>68</v>
      </c>
      <c r="L11" s="66"/>
      <c r="M11" s="66"/>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c r="IX11" s="54"/>
      <c r="IZ11" s="54"/>
    </row>
    <row r="12" customFormat="false" ht="20.1" hidden="false" customHeight="true" outlineLevel="0" collapsed="false">
      <c r="A12" s="57" t="str">
        <f aca="true">IF(ISERROR(MATCH($M$7&amp;K12,Engagés!$J$16:$J$39,0)),"",INDIRECT(ADDRESS(MATCH($M$7&amp;K12,Engagés!$J$1:$J$39,0),1,1,1,"Engagés")))</f>
        <v/>
      </c>
      <c r="B12" s="68" t="str">
        <f aca="false">IF(A12="","",VLOOKUP(A12,Engagés!$A$16:$F$39,2,0))</f>
        <v/>
      </c>
      <c r="C12" s="69" t="str">
        <f aca="false">IF(A12="","",VLOOKUP(A12,Engagés!$A$16:$F$39,4,0))</f>
        <v/>
      </c>
      <c r="D12" s="70" t="str">
        <f aca="false">IF(A12="","",VLOOKUP(A12,Engagés!$A$16:$F$39,6,0))</f>
        <v/>
      </c>
      <c r="E12" s="70"/>
      <c r="F12" s="70"/>
      <c r="G12" s="70" t="str">
        <f aca="false">IF(A12="","",VLOOKUP(A12,Engagés!$A$16:$F$39,3,0))</f>
        <v/>
      </c>
      <c r="H12" s="70"/>
      <c r="I12" s="70"/>
      <c r="J12" s="70"/>
      <c r="K12" s="57" t="n">
        <v>1</v>
      </c>
      <c r="L12" s="57"/>
      <c r="M12" s="57"/>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Z12" s="54"/>
    </row>
    <row r="13" customFormat="false" ht="20.1" hidden="false" customHeight="true" outlineLevel="0" collapsed="false">
      <c r="A13" s="57" t="str">
        <f aca="true">IF(ISERROR(MATCH($M$7&amp;K13,Engagés!$J$16:$J$39,0)),"",INDIRECT(ADDRESS(MATCH($M$7&amp;K13,Engagés!$J$1:$J$39,0),1,1,1,"Engagés")))</f>
        <v/>
      </c>
      <c r="B13" s="68" t="str">
        <f aca="false">IF(A13="","",VLOOKUP(A13,Engagés!$A$16:$F$39,2,0))</f>
        <v/>
      </c>
      <c r="C13" s="69" t="str">
        <f aca="false">IF(A13="","",VLOOKUP(A13,Engagés!$A$16:$F$39,4,0))</f>
        <v/>
      </c>
      <c r="D13" s="70" t="str">
        <f aca="false">IF(A13="","",VLOOKUP(A13,Engagés!$A$16:$F$39,6,0))</f>
        <v/>
      </c>
      <c r="E13" s="70"/>
      <c r="F13" s="70"/>
      <c r="G13" s="70" t="str">
        <f aca="false">IF(A13="","",VLOOKUP(A13,Engagés!$A$16:$F$39,3,0))</f>
        <v/>
      </c>
      <c r="H13" s="70"/>
      <c r="I13" s="70"/>
      <c r="J13" s="70"/>
      <c r="K13" s="57" t="n">
        <v>2</v>
      </c>
      <c r="L13" s="57"/>
      <c r="M13" s="57"/>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Z13" s="54"/>
    </row>
    <row r="14" customFormat="false" ht="20.1" hidden="false" customHeight="true" outlineLevel="0" collapsed="false">
      <c r="A14" s="57" t="str">
        <f aca="true">IF(ISERROR(MATCH($M$7&amp;K14,Engagés!$J$16:$J$39,0)),"",INDIRECT(ADDRESS(MATCH($M$7&amp;K14,Engagés!$J$1:$J$39,0),1,1,1,"Engagés")))</f>
        <v/>
      </c>
      <c r="B14" s="68" t="str">
        <f aca="false">IF(A14="","",VLOOKUP(A14,Engagés!$A$16:$F$39,2,0))</f>
        <v/>
      </c>
      <c r="C14" s="69" t="str">
        <f aca="false">IF(A14="","",VLOOKUP(A14,Engagés!$A$16:$F$39,4,0))</f>
        <v/>
      </c>
      <c r="D14" s="70" t="str">
        <f aca="false">IF(A14="","",VLOOKUP(A14,Engagés!$A$16:$F$39,6,0))</f>
        <v/>
      </c>
      <c r="E14" s="70"/>
      <c r="F14" s="70"/>
      <c r="G14" s="70" t="str">
        <f aca="false">IF(A14="","",VLOOKUP(A14,Engagés!$A$16:$F$39,3,0))</f>
        <v/>
      </c>
      <c r="H14" s="70"/>
      <c r="I14" s="70"/>
      <c r="J14" s="70"/>
      <c r="K14" s="57" t="n">
        <v>3</v>
      </c>
      <c r="L14" s="57"/>
      <c r="M14" s="57"/>
      <c r="N14" s="54"/>
      <c r="O14" s="54"/>
      <c r="P14" s="54"/>
      <c r="Q14" s="54"/>
      <c r="R14" s="54"/>
      <c r="S14" s="54"/>
      <c r="T14" s="54"/>
      <c r="U14" s="54"/>
      <c r="V14" s="54"/>
      <c r="W14" s="54"/>
      <c r="X14" s="71" t="s">
        <v>69</v>
      </c>
      <c r="Y14" s="71"/>
      <c r="Z14" s="71"/>
      <c r="AA14" s="71"/>
      <c r="AB14" s="71"/>
      <c r="AC14" s="71"/>
      <c r="AD14" s="54"/>
      <c r="AE14" s="54"/>
      <c r="AF14" s="54"/>
      <c r="AG14" s="54"/>
      <c r="AH14" s="54"/>
      <c r="AI14" s="54"/>
      <c r="AJ14" s="54"/>
      <c r="AK14" s="54"/>
      <c r="AL14" s="71" t="s">
        <v>70</v>
      </c>
      <c r="AM14" s="71"/>
      <c r="AN14" s="71"/>
      <c r="AO14" s="71"/>
      <c r="AP14" s="71"/>
      <c r="AQ14" s="71"/>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Z14" s="54"/>
    </row>
    <row r="15" customFormat="false" ht="20.1" hidden="false" customHeight="true" outlineLevel="0" collapsed="false">
      <c r="A15" s="54"/>
      <c r="B15" s="54"/>
      <c r="C15" s="54"/>
      <c r="D15" s="54"/>
      <c r="E15" s="54"/>
      <c r="F15" s="54"/>
      <c r="G15" s="54"/>
      <c r="H15" s="54"/>
      <c r="I15" s="54"/>
      <c r="J15" s="54"/>
      <c r="K15" s="54"/>
      <c r="L15" s="54"/>
      <c r="M15" s="54"/>
      <c r="N15" s="54"/>
      <c r="O15" s="54"/>
      <c r="P15" s="54"/>
      <c r="Q15" s="54"/>
      <c r="R15" s="54"/>
      <c r="S15" s="54"/>
      <c r="T15" s="54"/>
      <c r="U15" s="54"/>
      <c r="V15" s="54"/>
      <c r="W15" s="54"/>
      <c r="X15" s="72" t="s">
        <v>71</v>
      </c>
      <c r="Y15" s="72" t="s">
        <v>72</v>
      </c>
      <c r="Z15" s="72" t="s">
        <v>72</v>
      </c>
      <c r="AA15" s="72"/>
      <c r="AB15" s="72" t="s">
        <v>73</v>
      </c>
      <c r="AC15" s="72"/>
      <c r="AD15" s="54"/>
      <c r="AE15" s="73" t="s">
        <v>70</v>
      </c>
      <c r="AF15" s="73"/>
      <c r="AG15" s="73"/>
      <c r="AH15" s="73"/>
      <c r="AI15" s="73"/>
      <c r="AJ15" s="54"/>
      <c r="AK15" s="54"/>
      <c r="AL15" s="72" t="s">
        <v>71</v>
      </c>
      <c r="AM15" s="72" t="s">
        <v>72</v>
      </c>
      <c r="AN15" s="72" t="s">
        <v>72</v>
      </c>
      <c r="AO15" s="72"/>
      <c r="AP15" s="72" t="s">
        <v>73</v>
      </c>
      <c r="AQ15" s="72"/>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Z15" s="54"/>
    </row>
    <row r="16" customFormat="false" ht="24.7" hidden="false" customHeight="true" outlineLevel="0" collapsed="false">
      <c r="A16" s="54"/>
      <c r="B16" s="74" t="s">
        <v>74</v>
      </c>
      <c r="C16" s="74"/>
      <c r="D16" s="67" t="s">
        <v>75</v>
      </c>
      <c r="E16" s="67"/>
      <c r="F16" s="67"/>
      <c r="G16" s="67"/>
      <c r="H16" s="67"/>
      <c r="I16" s="66" t="n">
        <v>1</v>
      </c>
      <c r="J16" s="66" t="n">
        <v>2</v>
      </c>
      <c r="K16" s="66" t="n">
        <v>3</v>
      </c>
      <c r="L16" s="54"/>
      <c r="M16" s="54"/>
      <c r="N16" s="54"/>
      <c r="O16" s="54"/>
      <c r="P16" s="54"/>
      <c r="Q16" s="54"/>
      <c r="R16" s="54"/>
      <c r="S16" s="75" t="s">
        <v>76</v>
      </c>
      <c r="T16" s="75" t="s">
        <v>77</v>
      </c>
      <c r="U16" s="75" t="s">
        <v>78</v>
      </c>
      <c r="V16" s="54"/>
      <c r="W16" s="54"/>
      <c r="X16" s="72" t="s">
        <v>79</v>
      </c>
      <c r="Y16" s="72" t="s">
        <v>53</v>
      </c>
      <c r="Z16" s="72" t="s">
        <v>79</v>
      </c>
      <c r="AA16" s="72" t="s">
        <v>53</v>
      </c>
      <c r="AB16" s="72" t="s">
        <v>79</v>
      </c>
      <c r="AC16" s="72" t="s">
        <v>53</v>
      </c>
      <c r="AD16" s="54"/>
      <c r="AE16" s="76" t="n">
        <v>1</v>
      </c>
      <c r="AF16" s="76" t="n">
        <v>2</v>
      </c>
      <c r="AG16" s="76" t="n">
        <v>3</v>
      </c>
      <c r="AH16" s="76" t="n">
        <v>4</v>
      </c>
      <c r="AI16" s="76" t="n">
        <v>5</v>
      </c>
      <c r="AJ16" s="54"/>
      <c r="AK16" s="54"/>
      <c r="AL16" s="72" t="s">
        <v>79</v>
      </c>
      <c r="AM16" s="72" t="s">
        <v>53</v>
      </c>
      <c r="AN16" s="72" t="s">
        <v>79</v>
      </c>
      <c r="AO16" s="72" t="s">
        <v>53</v>
      </c>
      <c r="AP16" s="72" t="s">
        <v>79</v>
      </c>
      <c r="AQ16" s="72" t="s">
        <v>53</v>
      </c>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c r="IX16" s="54"/>
      <c r="IZ16" s="54"/>
    </row>
    <row r="17" customFormat="false" ht="24.7" hidden="false" customHeight="true" outlineLevel="0" collapsed="false">
      <c r="A17" s="77" t="s">
        <v>80</v>
      </c>
      <c r="B17" s="69" t="str">
        <f aca="false">IF(B12=""," ",B12)</f>
        <v> </v>
      </c>
      <c r="C17" s="69" t="str">
        <f aca="false">IF(B14=""," ",B14)</f>
        <v> </v>
      </c>
      <c r="D17" s="57"/>
      <c r="E17" s="57"/>
      <c r="F17" s="57"/>
      <c r="G17" s="57"/>
      <c r="H17" s="78"/>
      <c r="I17" s="57" t="str">
        <f aca="false">IF($U17="FG",0,IF($U17="FD",2,IF($S17="F",IF(COUNTIF($D17:$H17,"&lt;0")=Engagés!C13,IF(AND($B17&lt;&gt;"",$C17&lt;&gt;""),1,0),2),"")))</f>
        <v/>
      </c>
      <c r="J17" s="79"/>
      <c r="K17" s="57" t="str">
        <f aca="false">IF($U17="FG",2,IF($U17="FD",0,IF($S17="F",IF(COUNTIF($D17:$H17,"&lt;0")=Engagés!C13,2,1),"")))</f>
        <v/>
      </c>
      <c r="L17" s="54"/>
      <c r="M17" s="54"/>
      <c r="N17" s="54"/>
      <c r="O17" s="54"/>
      <c r="P17" s="54"/>
      <c r="Q17" s="80"/>
      <c r="R17" s="80" t="n">
        <f aca="false">IF(T17="=",1,0)</f>
        <v>1</v>
      </c>
      <c r="S17" s="75" t="str">
        <f aca="false">IF(OR(B17="",C17=""),"",IF(OR(COUNTIF(D17:H17,"&gt;=0")=Engagés!C13,COUNTIF(D17:H17,"&lt;0")=Engagés!C13,U17="FD",U17="FG"),"F",IF(AND(ISNA(MATCH("wo",D17:H17,0)),ISNA(MATCH("wo-",D17:H17,0))),"","F")))</f>
        <v/>
      </c>
      <c r="T17" s="81" t="str">
        <f aca="false">IF(OR(B17="",C17=""),"",IF(I21=K21,"=",""))</f>
        <v>=</v>
      </c>
      <c r="U17" s="75" t="str">
        <f aca="false">IF(ISERROR(MATCH("wo",D17:H17,0)),IF(ISERROR(MATCH("-wo",D17:H17,0)),"","FD"),"FG")</f>
        <v/>
      </c>
      <c r="V17" s="54"/>
      <c r="W17" s="82" t="s">
        <v>81</v>
      </c>
      <c r="X17" s="72" t="n">
        <f aca="false">IF(T17="=",IF(D17="",0,IF(D17&lt;0,ABS(D17),IF(D17&lt;10,11,D17+2)))+IF(E17="",0,IF(E17&lt;0,ABS(E17),IF(E17&lt;10,11,E17+2)))+IF(F17="",0,IF(F17&lt;0,ABS(F17),IF(F17&lt;10,11,F17+2)))+IF(G17="",0,IF(G17&lt;0,ABS(G17),IF(G17&lt;10,11,G17+2)))+IF(H17="",0,IF(H17&lt;0,ABS(H17),IF(H17&lt;10,11,H17+2))),"")</f>
        <v>0</v>
      </c>
      <c r="Y17" s="72" t="n">
        <f aca="false">IF(T17="=",IF(D17="",0,IF(D17&lt;0,IF(ABS(D17)&lt;10,11,ABS(D17)+2),ABS(D17)))+IF(E17="",0,IF(E17&lt;0,IF(ABS(E17)&lt;10,11,ABS(E17)+2),ABS(E17)))+IF(F17="",0,IF(F17&lt;0,IF(ABS(F17)&lt;10,11,ABS(F17)+2),ABS(F17)))+IF(G17="",0,IF(G17&lt;0,IF(ABS(G17)&lt;10,11,ABS(G17)+2),ABS(G17)))+IF(H17="",0,IF(H17&lt;0,IF(ABS(H17)&lt;10,11,ABS(H17)+2),ABS(H17))),"")</f>
        <v>0</v>
      </c>
      <c r="Z17" s="83"/>
      <c r="AA17" s="83"/>
      <c r="AB17" s="72" t="n">
        <f aca="false">IF(T17="=",Y17,"")</f>
        <v>0</v>
      </c>
      <c r="AC17" s="72" t="n">
        <f aca="false">IF(T17="=",X17,"")</f>
        <v>0</v>
      </c>
      <c r="AD17" s="54"/>
      <c r="AE17" s="84" t="n">
        <f aca="false">D17</f>
        <v>0</v>
      </c>
      <c r="AF17" s="84" t="n">
        <f aca="false">E17</f>
        <v>0</v>
      </c>
      <c r="AG17" s="85" t="n">
        <f aca="false">F17</f>
        <v>0</v>
      </c>
      <c r="AH17" s="85" t="n">
        <f aca="false">G17</f>
        <v>0</v>
      </c>
      <c r="AI17" s="85" t="n">
        <f aca="false">H17</f>
        <v>0</v>
      </c>
      <c r="AJ17" s="54"/>
      <c r="AK17" s="82" t="s">
        <v>81</v>
      </c>
      <c r="AL17" s="72" t="n">
        <f aca="false">IF(T17="=",COUNTIF(D17:H17,"&gt;=0"),0)</f>
        <v>0</v>
      </c>
      <c r="AM17" s="72" t="n">
        <f aca="false">IF(T17="=",COUNTIF(D17:H17,"&lt;0"),0)</f>
        <v>0</v>
      </c>
      <c r="AN17" s="83"/>
      <c r="AO17" s="83"/>
      <c r="AP17" s="72" t="n">
        <f aca="false">IF(T17="=",COUNTIF(D17:H17,"&lt;0"),0)</f>
        <v>0</v>
      </c>
      <c r="AQ17" s="72" t="n">
        <f aca="false">IF(T17="=",COUNTIF(D17:H17,"&gt;=0"),0)</f>
        <v>0</v>
      </c>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c r="IX17" s="54"/>
      <c r="IZ17" s="54"/>
    </row>
    <row r="18" customFormat="false" ht="24.7" hidden="false" customHeight="true" outlineLevel="0" collapsed="false">
      <c r="A18" s="77" t="s">
        <v>82</v>
      </c>
      <c r="B18" s="69" t="str">
        <f aca="false">IF(B13=""," ",B13)</f>
        <v> </v>
      </c>
      <c r="C18" s="69" t="str">
        <f aca="false">IF(B14=""," ",B14)</f>
        <v> </v>
      </c>
      <c r="D18" s="57"/>
      <c r="E18" s="57"/>
      <c r="F18" s="57"/>
      <c r="G18" s="57"/>
      <c r="H18" s="78"/>
      <c r="I18" s="79"/>
      <c r="J18" s="57" t="str">
        <f aca="false">IF($U18="FG",0,IF($U18="FD",2,IF($S18="F",IF(COUNTIF($D18:$H18,"&lt;0")=Engagés!C13,IF(AND($B18&lt;&gt;"",$C18&lt;&gt;""),1,0),2),"")))</f>
        <v/>
      </c>
      <c r="K18" s="57" t="str">
        <f aca="false">IF($U18="FG",2,IF($U18="FD",0,IF($S18="F",IF(COUNTIF($D18:$H18,"&lt;0")=Engagés!C13,2,1),"")))</f>
        <v/>
      </c>
      <c r="L18" s="54"/>
      <c r="M18" s="54"/>
      <c r="N18" s="54"/>
      <c r="O18" s="54"/>
      <c r="P18" s="54"/>
      <c r="Q18" s="80"/>
      <c r="R18" s="80" t="n">
        <f aca="false">IF(T18="=",1,0)</f>
        <v>1</v>
      </c>
      <c r="S18" s="75" t="str">
        <f aca="false">IF(OR(B18="",C18=""),"",IF(OR(COUNTIF(D18:H18,"&gt;=0")=Engagés!C13,COUNTIF(D18:H18,"&lt;0")=Engagés!C13,U18="FD",U18="FG"),"F",IF(AND(ISNA(MATCH("wo",D18:H18,0)),ISNA(MATCH("wo-",D18:H18,0))),"","F")))</f>
        <v/>
      </c>
      <c r="T18" s="81" t="str">
        <f aca="false">IF(OR(B18="",C18=""),"",IF(J$21=K$21,"=",""))</f>
        <v>=</v>
      </c>
      <c r="U18" s="75" t="str">
        <f aca="false">IF(ISERROR(MATCH("wo",D18:H18,0)),IF(ISERROR(MATCH("-wo",D18:H18,0)),"","FD"),"FG")</f>
        <v/>
      </c>
      <c r="V18" s="54"/>
      <c r="W18" s="82" t="s">
        <v>83</v>
      </c>
      <c r="X18" s="83"/>
      <c r="Y18" s="83"/>
      <c r="Z18" s="72" t="n">
        <f aca="false">IF(T18="=",IF(D18="",0,IF(D18&lt;0,ABS(D18),IF(D18&lt;10,11,D18+2)))+IF(E18="",0,IF(E18&lt;0,ABS(E18),IF(E18&lt;10,11,E18+2)))+IF(F18="",0,IF(F18&lt;0,ABS(F18),IF(F18&lt;10,11,F18+2)))+IF(G18="",0,IF(G18&lt;0,ABS(G18),IF(G18&lt;10,11,G18+2)))+IF(H18="",0,IF(H18&lt;0,ABS(H18),IF(H18&lt;10,11,H18+2))),"")</f>
        <v>0</v>
      </c>
      <c r="AA18" s="72" t="n">
        <f aca="false">IF(T18="=",IF(D18="",0,IF(D18&lt;0,IF(ABS(D18)&lt;10,11,ABS(D18)+2),ABS(D18)))+IF(E18="",0,IF(E18&lt;0,IF(ABS(E18)&lt;10,11,ABS(E18)+2),ABS(E18)))+IF(F18="",0,IF(F18&lt;0,IF(ABS(F18)&lt;10,11,ABS(F18)+2),ABS(F18)))+IF(G18="",0,IF(G18&lt;0,IF(ABS(G18)&lt;10,11,ABS(G18)+2),ABS(G18)))+IF(H18="",0,IF(H18&lt;0,IF(ABS(H18)&lt;10,11,ABS(H18)+2),ABS(H18))),"")</f>
        <v>0</v>
      </c>
      <c r="AB18" s="72" t="n">
        <f aca="false">IF(T18="=",AA18,"")</f>
        <v>0</v>
      </c>
      <c r="AC18" s="72" t="n">
        <f aca="false">IF(T18="=",Z18,"")</f>
        <v>0</v>
      </c>
      <c r="AD18" s="54"/>
      <c r="AE18" s="84" t="n">
        <f aca="false">D18</f>
        <v>0</v>
      </c>
      <c r="AF18" s="84" t="n">
        <f aca="false">E18</f>
        <v>0</v>
      </c>
      <c r="AG18" s="84" t="n">
        <f aca="false">F18</f>
        <v>0</v>
      </c>
      <c r="AH18" s="84" t="n">
        <f aca="false">G18</f>
        <v>0</v>
      </c>
      <c r="AI18" s="84" t="n">
        <f aca="false">H18</f>
        <v>0</v>
      </c>
      <c r="AJ18" s="54"/>
      <c r="AK18" s="82" t="s">
        <v>83</v>
      </c>
      <c r="AL18" s="83"/>
      <c r="AM18" s="83"/>
      <c r="AN18" s="72" t="n">
        <f aca="false">IF(T18="=",COUNTIF(D18:H18,"&gt;=0"),0)</f>
        <v>0</v>
      </c>
      <c r="AO18" s="72" t="n">
        <f aca="false">IF(T18="=",COUNTIF(D18:H18,"&lt;0"),0)</f>
        <v>0</v>
      </c>
      <c r="AP18" s="72" t="n">
        <f aca="false">IF(T18="=",COUNTIF(D18:H18,"&lt;0"),0)</f>
        <v>0</v>
      </c>
      <c r="AQ18" s="72" t="n">
        <f aca="false">IF(T18="=",COUNTIF(D18:H18,"&gt;=0"),0)</f>
        <v>0</v>
      </c>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c r="IX18" s="54"/>
      <c r="IZ18" s="54"/>
    </row>
    <row r="19" customFormat="false" ht="24.7" hidden="false" customHeight="true" outlineLevel="0" collapsed="false">
      <c r="A19" s="77" t="s">
        <v>84</v>
      </c>
      <c r="B19" s="69" t="str">
        <f aca="false">IF(B12=""," ",B12)</f>
        <v> </v>
      </c>
      <c r="C19" s="69" t="str">
        <f aca="false">IF(B13=""," ",B13)</f>
        <v> </v>
      </c>
      <c r="D19" s="57"/>
      <c r="E19" s="57"/>
      <c r="F19" s="57"/>
      <c r="G19" s="57"/>
      <c r="H19" s="78"/>
      <c r="I19" s="57" t="str">
        <f aca="false">IF($U19="FG",0,IF($U19="FD",2,IF($S19="F",IF(COUNTIF($D19:$H19,"&lt;0")=Engagés!C13,IF(AND($B19&lt;&gt;"",$C19&lt;&gt;""),1,0),2),"")))</f>
        <v/>
      </c>
      <c r="J19" s="57" t="str">
        <f aca="false">IF($U19="FG",2,IF($U19="FD",0,IF($S19="F",IF(COUNTIF($D19:$H19,"&lt;0")=Engagés!C13,2,1),"")))</f>
        <v/>
      </c>
      <c r="K19" s="79"/>
      <c r="L19" s="54"/>
      <c r="M19" s="54"/>
      <c r="N19" s="54"/>
      <c r="O19" s="54"/>
      <c r="P19" s="54"/>
      <c r="Q19" s="80"/>
      <c r="R19" s="80" t="n">
        <f aca="false">IF(T19="=",1,0)</f>
        <v>1</v>
      </c>
      <c r="S19" s="75" t="str">
        <f aca="false">IF(OR(B19="",C19=""),"",IF(OR(COUNTIF(D19:H19,"&gt;=0")=Engagés!C13,COUNTIF(D19:H19,"&lt;0")=Engagés!C13,U19="FD",U19="FG"),"F",IF(AND(ISNA(MATCH("wo",D19:H19,0)),ISNA(MATCH("wo-",D19:H19,0))),"","F")))</f>
        <v/>
      </c>
      <c r="T19" s="81" t="str">
        <f aca="false">IF(OR(B19="",C19=""),"",IF(I21=J21,"=",""))</f>
        <v>=</v>
      </c>
      <c r="U19" s="75" t="str">
        <f aca="false">IF(ISERROR(MATCH("wo",D19:H19,0)),IF(ISERROR(MATCH("-wo",D19:H19,0)),"","FD"),"FG")</f>
        <v/>
      </c>
      <c r="V19" s="54"/>
      <c r="W19" s="82" t="s">
        <v>85</v>
      </c>
      <c r="X19" s="72" t="n">
        <f aca="false">IF(T19="=",IF(D19="",0,IF(D19&lt;0,ABS(D19),IF(D19&lt;10,11,D19+2)))+IF(E19="",0,IF(E19&lt;0,ABS(E19),IF(E19&lt;10,11,E19+2)))+IF(F19="",0,IF(F19&lt;0,ABS(F19),IF(F19&lt;10,11,F19+2)))+IF(G19="",0,IF(G19&lt;0,ABS(G19),IF(G19&lt;10,11,G19+2)))+IF(H19="",0,IF(H19&lt;0,ABS(H19),IF(H19&lt;10,11,H19+2))),"")</f>
        <v>0</v>
      </c>
      <c r="Y19" s="72" t="n">
        <f aca="false">IF(T19="=",IF(D19="",0,IF(D19&lt;0,IF(ABS(D19)&lt;10,11,ABS(D19)+2),ABS(D19)))+IF(E19="",0,IF(E19&lt;0,IF(ABS(E19)&lt;10,11,ABS(E19)+2),ABS(E19)))+IF(F19="",0,IF(F19&lt;0,IF(ABS(F19)&lt;10,11,ABS(F19)+2),ABS(F19)))+IF(G19="",0,IF(G19&lt;0,IF(ABS(G19)&lt;10,11,ABS(G19)+2),ABS(G19)))+IF(H19="",0,IF(H19&lt;0,IF(ABS(H19)&lt;10,11,ABS(H19)+2),ABS(H19))),"")</f>
        <v>0</v>
      </c>
      <c r="Z19" s="72" t="n">
        <f aca="false">IF(T19="=",Y19,"")</f>
        <v>0</v>
      </c>
      <c r="AA19" s="72" t="n">
        <f aca="false">IF(T19="=",X19,"")</f>
        <v>0</v>
      </c>
      <c r="AB19" s="83"/>
      <c r="AC19" s="83"/>
      <c r="AD19" s="54"/>
      <c r="AE19" s="84" t="n">
        <f aca="false">D19</f>
        <v>0</v>
      </c>
      <c r="AF19" s="84" t="n">
        <f aca="false">E19</f>
        <v>0</v>
      </c>
      <c r="AG19" s="84" t="n">
        <f aca="false">F19</f>
        <v>0</v>
      </c>
      <c r="AH19" s="84" t="n">
        <f aca="false">G19</f>
        <v>0</v>
      </c>
      <c r="AI19" s="84" t="n">
        <f aca="false">H19</f>
        <v>0</v>
      </c>
      <c r="AJ19" s="54"/>
      <c r="AK19" s="82" t="s">
        <v>85</v>
      </c>
      <c r="AL19" s="72" t="n">
        <f aca="false">IF(T19="=",COUNTIF(D19:H19,"&gt;=0"),0)</f>
        <v>0</v>
      </c>
      <c r="AM19" s="72" t="n">
        <f aca="false">IF(T19="=",COUNTIF(D19:H19,"&lt;0"),0)</f>
        <v>0</v>
      </c>
      <c r="AN19" s="72" t="n">
        <f aca="false">IF(T19="=",COUNTIF(D19:H19,"&lt;0"),0)</f>
        <v>0</v>
      </c>
      <c r="AO19" s="72" t="n">
        <f aca="false">IF(T19="=",COUNTIF(D19:H19,"&gt;=0"),0)</f>
        <v>0</v>
      </c>
      <c r="AP19" s="83"/>
      <c r="AQ19" s="83"/>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Z19" s="54"/>
    </row>
    <row r="20" customFormat="false" ht="20.1" hidden="false" customHeight="true" outlineLevel="0" collapsed="false">
      <c r="A20" s="54"/>
      <c r="B20" s="54"/>
      <c r="C20" s="54"/>
      <c r="D20" s="54"/>
      <c r="E20" s="54"/>
      <c r="F20" s="54"/>
      <c r="G20" s="54"/>
      <c r="H20" s="54"/>
      <c r="I20" s="54"/>
      <c r="J20" s="54"/>
      <c r="K20" s="54"/>
      <c r="L20" s="54"/>
      <c r="M20" s="54"/>
      <c r="N20" s="54"/>
      <c r="O20" s="54"/>
      <c r="P20" s="54"/>
      <c r="Q20" s="54"/>
      <c r="R20" s="54"/>
      <c r="S20" s="57" t="n">
        <f aca="false">COUNTIF(S17:S19,"F")</f>
        <v>0</v>
      </c>
      <c r="T20" s="57" t="n">
        <f aca="false">SUM(R17:R20)</f>
        <v>3</v>
      </c>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false" ht="20.1" hidden="false" customHeight="true" outlineLevel="0" collapsed="false">
      <c r="A21" s="54"/>
      <c r="B21" s="54"/>
      <c r="C21" s="54"/>
      <c r="D21" s="86" t="s">
        <v>86</v>
      </c>
      <c r="E21" s="86"/>
      <c r="F21" s="86"/>
      <c r="G21" s="86"/>
      <c r="H21" s="86"/>
      <c r="I21" s="87" t="n">
        <f aca="false">SUM(I17:I19)</f>
        <v>0</v>
      </c>
      <c r="J21" s="87" t="n">
        <f aca="false">SUM(J17:J19)</f>
        <v>0</v>
      </c>
      <c r="K21" s="87" t="n">
        <f aca="false">SUM(K17:K19)</f>
        <v>0</v>
      </c>
      <c r="L21" s="54"/>
      <c r="M21" s="54"/>
      <c r="N21" s="54"/>
      <c r="O21" s="54"/>
      <c r="P21" s="54"/>
      <c r="Q21" s="80"/>
      <c r="R21" s="80"/>
      <c r="S21" s="64"/>
      <c r="T21" s="54"/>
      <c r="U21" s="54"/>
      <c r="V21" s="54"/>
      <c r="W21" s="54"/>
      <c r="X21" s="72" t="n">
        <f aca="false">SUM(X17:X19)</f>
        <v>0</v>
      </c>
      <c r="Y21" s="72" t="n">
        <f aca="false">SUM(Y17:Y19)</f>
        <v>0</v>
      </c>
      <c r="Z21" s="72" t="n">
        <f aca="false">SUM(Z17:Z19)</f>
        <v>0</v>
      </c>
      <c r="AA21" s="72" t="n">
        <f aca="false">SUM(AA17:AA19)</f>
        <v>0</v>
      </c>
      <c r="AB21" s="72" t="n">
        <f aca="false">SUM(AB17:AB19)</f>
        <v>0</v>
      </c>
      <c r="AC21" s="72" t="n">
        <f aca="false">SUM(AC17:AC19)</f>
        <v>0</v>
      </c>
      <c r="AD21" s="54"/>
      <c r="AE21" s="54"/>
      <c r="AF21" s="54"/>
      <c r="AG21" s="54"/>
      <c r="AH21" s="54"/>
      <c r="AI21" s="54"/>
      <c r="AJ21" s="54"/>
      <c r="AK21" s="54"/>
      <c r="AL21" s="72" t="n">
        <f aca="false">SUM(AL17:AL19)</f>
        <v>0</v>
      </c>
      <c r="AM21" s="72" t="n">
        <f aca="false">SUM(AM17:AM19)</f>
        <v>0</v>
      </c>
      <c r="AN21" s="72" t="n">
        <f aca="false">SUM(AN17:AN19)</f>
        <v>0</v>
      </c>
      <c r="AO21" s="72" t="n">
        <f aca="false">SUM(AO17:AO19)</f>
        <v>0</v>
      </c>
      <c r="AP21" s="72" t="n">
        <f aca="false">SUM(AP17:AP19)</f>
        <v>0</v>
      </c>
      <c r="AQ21" s="72" t="n">
        <f aca="false">SUM(AQ17:AQ19)</f>
        <v>0</v>
      </c>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Z21" s="54"/>
    </row>
    <row r="22" customFormat="false" ht="20.1" hidden="false" customHeight="true" outlineLevel="0" collapsed="false">
      <c r="A22" s="54"/>
      <c r="B22" s="62" t="s">
        <v>87</v>
      </c>
      <c r="C22" s="54"/>
      <c r="D22" s="88" t="s">
        <v>88</v>
      </c>
      <c r="E22" s="88"/>
      <c r="F22" s="88"/>
      <c r="G22" s="88"/>
      <c r="H22" s="88"/>
      <c r="I22" s="57" t="str">
        <f aca="false">IF($AF$25="ok",AI26,"")</f>
        <v/>
      </c>
      <c r="J22" s="57" t="str">
        <f aca="false">IF($AF$25="ok",AI27,"")</f>
        <v/>
      </c>
      <c r="K22" s="57" t="str">
        <f aca="false">IF($AF$25="ok",AI28,"")</f>
        <v/>
      </c>
      <c r="L22" s="54"/>
      <c r="M22" s="54"/>
      <c r="N22" s="54"/>
      <c r="O22" s="54"/>
      <c r="P22" s="54"/>
      <c r="Q22" s="64"/>
      <c r="R22" s="64"/>
      <c r="S22" s="54"/>
      <c r="T22" s="54"/>
      <c r="U22" s="54"/>
      <c r="V22" s="54"/>
      <c r="W22" s="54"/>
      <c r="X22" s="89" t="str">
        <f aca="false">IF((X21+Y21)&lt;&gt;0,X21/Y21,"")</f>
        <v/>
      </c>
      <c r="Y22" s="89" t="str">
        <f aca="false">IF((Y21+Z21)&lt;&gt;0,Y21/Z21,"")</f>
        <v/>
      </c>
      <c r="Z22" s="89" t="str">
        <f aca="false">IF((Z21+AA21)&lt;&gt;0,Z21/AA21,"")</f>
        <v/>
      </c>
      <c r="AA22" s="89" t="str">
        <f aca="false">IF((AA21+AB21)&lt;&gt;0,AA21/AB21,"")</f>
        <v/>
      </c>
      <c r="AB22" s="89" t="str">
        <f aca="false">IF((AB21+AC21)&lt;&gt;0,AB21/AC21,"")</f>
        <v/>
      </c>
      <c r="AC22" s="89"/>
      <c r="AD22" s="54"/>
      <c r="AE22" s="54"/>
      <c r="AF22" s="54"/>
      <c r="AG22" s="54"/>
      <c r="AH22" s="54"/>
      <c r="AI22" s="54"/>
      <c r="AJ22" s="54"/>
      <c r="AK22" s="54"/>
      <c r="AL22" s="90" t="str">
        <f aca="false">IF((AL21+AM21)&lt;&gt;0,IF(AM21=0,AL21,AL21/AM21),"")</f>
        <v/>
      </c>
      <c r="AM22" s="90"/>
      <c r="AN22" s="90" t="str">
        <f aca="false">IF((AN21+AO21)&lt;&gt;0,IF(AO21=0,AN21,AN21/AO21),"")</f>
        <v/>
      </c>
      <c r="AO22" s="90" t="str">
        <f aca="false">IF((AO21+AP21)&lt;&gt;0,IF(AP21=0,AO21,AO21/AP21),"")</f>
        <v/>
      </c>
      <c r="AP22" s="90" t="str">
        <f aca="false">IF((AP21+AQ21)&lt;&gt;0,IF(AQ21=0,AP21,AP21/AQ21),"")</f>
        <v/>
      </c>
      <c r="AQ22" s="90" t="str">
        <f aca="false">IF((AQ21+AZ21)&lt;&gt;0,IF(AZ21=0,AQ21,AQ21/AZ21),"")</f>
        <v/>
      </c>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Z22" s="54"/>
    </row>
    <row r="23" customFormat="false" ht="20.1" hidden="false" customHeight="true" outlineLevel="0" collapsed="false">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91" t="n">
        <f aca="false">3-COUNTIF(B17:B19,"=0")-COUNTIF(B17:B19,"")</f>
        <v>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c r="IX23" s="54"/>
      <c r="IZ23" s="54"/>
    </row>
    <row r="24" customFormat="false" ht="20.1" hidden="false" customHeight="true" outlineLevel="0" collapsed="false">
      <c r="A24" s="54"/>
      <c r="B24" s="54"/>
      <c r="C24" s="54"/>
      <c r="D24" s="54"/>
      <c r="E24" s="92"/>
      <c r="F24" s="92"/>
      <c r="G24" s="92"/>
      <c r="H24" s="92"/>
      <c r="I24" s="92"/>
      <c r="J24" s="92"/>
      <c r="K24" s="92"/>
      <c r="L24" s="54"/>
      <c r="M24" s="54"/>
      <c r="N24" s="54"/>
      <c r="O24" s="54"/>
      <c r="P24" s="54"/>
      <c r="Q24" s="54"/>
      <c r="R24" s="54"/>
      <c r="S24" s="54"/>
      <c r="T24" s="93"/>
      <c r="U24" s="54"/>
      <c r="V24" s="54"/>
      <c r="W24" s="54"/>
      <c r="X24" s="94" t="s">
        <v>89</v>
      </c>
      <c r="Y24" s="94"/>
      <c r="Z24" s="94"/>
      <c r="AA24" s="94"/>
      <c r="AB24" s="95" t="s">
        <v>90</v>
      </c>
      <c r="AC24" s="95"/>
      <c r="AD24" s="95"/>
      <c r="AE24" s="95"/>
      <c r="AF24" s="91" t="n">
        <f aca="false">IF(AF23=4,6,IF(AF23=3,3,IF(AF23=2,1,0)))</f>
        <v>3</v>
      </c>
      <c r="AG24" s="96" t="s">
        <v>91</v>
      </c>
      <c r="AH24" s="96"/>
      <c r="AI24" s="96"/>
      <c r="AJ24" s="54"/>
      <c r="AK24" s="54"/>
      <c r="AL24" s="54"/>
      <c r="AM24" s="54"/>
      <c r="AN24" s="54"/>
      <c r="AO24" s="54"/>
      <c r="AP24" s="54"/>
      <c r="AQ24" s="54"/>
      <c r="AR24" s="54"/>
      <c r="AS24" s="54"/>
      <c r="AT24" s="54"/>
      <c r="AU24" s="54"/>
      <c r="AV24" s="54"/>
      <c r="AW24" s="54"/>
      <c r="AX24" s="54"/>
      <c r="AY24" s="54"/>
      <c r="AZ24" s="97"/>
      <c r="BA24" s="97"/>
      <c r="BB24" s="97"/>
      <c r="BC24" s="97"/>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Z24" s="54"/>
    </row>
    <row r="25" customFormat="false" ht="29.15" hidden="false" customHeight="true" outlineLevel="0" collapsed="false">
      <c r="A25" s="54"/>
      <c r="B25" s="98" t="s">
        <v>92</v>
      </c>
      <c r="C25" s="99"/>
      <c r="D25" s="92" t="str">
        <f aca="false">IF($S$20=Engagés!$L$16,IF($T$20=0,"","Coef"&amp;CHAR(10)&amp;"Manches"),"")</f>
        <v/>
      </c>
      <c r="E25" s="92"/>
      <c r="F25" s="92"/>
      <c r="G25" s="92" t="str">
        <f aca="false">IF($S$20=Engagés!$L$16,IF($T$20=0,"","Coef"&amp;CHAR(10)&amp;"Points"),"")</f>
        <v/>
      </c>
      <c r="H25" s="92"/>
      <c r="I25" s="92"/>
      <c r="J25" s="92" t="str">
        <f aca="false">IF($S$20=Engagés!$L$16,IF($T$20=0,"","Joueur"),"")</f>
        <v/>
      </c>
      <c r="K25" s="92"/>
      <c r="L25" s="92"/>
      <c r="M25" s="54"/>
      <c r="N25" s="54"/>
      <c r="O25" s="54"/>
      <c r="P25" s="54"/>
      <c r="Q25" s="54"/>
      <c r="R25" s="54"/>
      <c r="S25" s="100"/>
      <c r="T25" s="54"/>
      <c r="U25" s="54"/>
      <c r="V25" s="54"/>
      <c r="W25" s="54"/>
      <c r="X25" s="94"/>
      <c r="Y25" s="94"/>
      <c r="Z25" s="94"/>
      <c r="AA25" s="94"/>
      <c r="AB25" s="95"/>
      <c r="AC25" s="95"/>
      <c r="AD25" s="95"/>
      <c r="AE25" s="95"/>
      <c r="AF25" s="91" t="str">
        <f aca="false">IF(AND(COUNTIF(S17:S19,"F")=AF24,AF24&gt;0),"ok","")</f>
        <v/>
      </c>
      <c r="AG25" s="96"/>
      <c r="AH25" s="96"/>
      <c r="AI25" s="96"/>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c r="IX25" s="54"/>
      <c r="IZ25" s="54"/>
    </row>
    <row r="26" customFormat="false" ht="19.9" hidden="false" customHeight="true" outlineLevel="0" collapsed="false">
      <c r="A26" s="101" t="s">
        <v>93</v>
      </c>
      <c r="B26" s="69" t="str">
        <f aca="false">_xlfn.IFNA(INDEX($AJ$26:$AJ$28,MATCH(1,$AI$26:$AI$28,0)),"")</f>
        <v/>
      </c>
      <c r="C26" s="64" t="str">
        <f aca="false">_xlfn.IFNA(INDEX($AO$26:$AO$28,MATCH(1,$AI$26:$AI$28,0)),"")</f>
        <v/>
      </c>
      <c r="D26" s="92" t="str">
        <f aca="false">IF($S$20=Engagés!$L$16,IF($T$20=0,"",AB26),"")</f>
        <v/>
      </c>
      <c r="E26" s="92"/>
      <c r="F26" s="92"/>
      <c r="G26" s="92" t="str">
        <f aca="false">IF($S$20=Engagés!$L$16,IF($T$20=0,"",X26),"")</f>
        <v/>
      </c>
      <c r="H26" s="92"/>
      <c r="I26" s="92"/>
      <c r="J26" s="92" t="str">
        <f aca="false">IF($S$20=Engagés!$L$16,IF($T$20=0,"","1"),"")</f>
        <v/>
      </c>
      <c r="K26" s="92"/>
      <c r="L26" s="92"/>
      <c r="M26" s="54"/>
      <c r="N26" s="54"/>
      <c r="O26" s="54"/>
      <c r="P26" s="54"/>
      <c r="Q26" s="54"/>
      <c r="R26" s="54"/>
      <c r="S26" s="102"/>
      <c r="T26" s="54"/>
      <c r="U26" s="54"/>
      <c r="V26" s="54"/>
      <c r="W26" s="54"/>
      <c r="X26" s="103" t="n">
        <f aca="false">IF(X22&lt;&gt;"",X22,0)</f>
        <v>0</v>
      </c>
      <c r="Y26" s="103"/>
      <c r="Z26" s="103" t="n">
        <f aca="false">IF(X26&lt;&gt;"",RANK(X26,$X$26:$X$28,0),"")</f>
        <v>1</v>
      </c>
      <c r="AA26" s="103"/>
      <c r="AB26" s="103" t="n">
        <f aca="false">IF(AL22&lt;&gt;"",AL22,0)</f>
        <v>0</v>
      </c>
      <c r="AC26" s="103"/>
      <c r="AD26" s="103" t="n">
        <f aca="false">IF(AB26&lt;&gt;"",RANK(AB26,$AB$26:$AB$28,0),"")</f>
        <v>1</v>
      </c>
      <c r="AE26" s="103"/>
      <c r="AF26" s="104" t="s">
        <v>71</v>
      </c>
      <c r="AG26" s="104" t="n">
        <f aca="false">$I$21+($AB$26/10)+($X$26/100)</f>
        <v>0</v>
      </c>
      <c r="AH26" s="104"/>
      <c r="AI26" s="104" t="str">
        <f aca="false">IF(AG26&lt;&gt;0,RANK(AG26,$AG$26:$AG$28,0),"")</f>
        <v/>
      </c>
      <c r="AJ26" s="72" t="str">
        <f aca="false">B12</f>
        <v/>
      </c>
      <c r="AK26" s="72"/>
      <c r="AL26" s="72"/>
      <c r="AM26" s="72"/>
      <c r="AN26" s="72"/>
      <c r="AO26" s="104" t="str">
        <f aca="false">A12</f>
        <v/>
      </c>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Z26" s="54"/>
    </row>
    <row r="27" customFormat="false" ht="19.9" hidden="false" customHeight="true" outlineLevel="0" collapsed="false">
      <c r="A27" s="101" t="s">
        <v>94</v>
      </c>
      <c r="B27" s="69" t="str">
        <f aca="false">_xlfn.IFNA(INDEX($AJ$26:$AJ$28,MATCH(2,$AI$26:$AI$28,0)),"")</f>
        <v/>
      </c>
      <c r="C27" s="64" t="str">
        <f aca="false">_xlfn.IFNA(INDEX($AO$26:$AO$28,MATCH(2,$AI$26:$AI$28,0)),"")</f>
        <v/>
      </c>
      <c r="D27" s="92" t="str">
        <f aca="false">IF($S$20=Engagés!$L$16,IF($T$20=0,"",AB27),"")</f>
        <v/>
      </c>
      <c r="E27" s="92"/>
      <c r="F27" s="92"/>
      <c r="G27" s="92" t="str">
        <f aca="false">IF($S$20=Engagés!$L$16,IF($T$20=0,"",X27),"")</f>
        <v/>
      </c>
      <c r="H27" s="92"/>
      <c r="I27" s="92"/>
      <c r="J27" s="92" t="str">
        <f aca="false">IF($S$20=Engagés!$L$16,IF($T$20=0,"","2"),"")</f>
        <v/>
      </c>
      <c r="K27" s="92"/>
      <c r="L27" s="92"/>
      <c r="M27" s="54"/>
      <c r="N27" s="54"/>
      <c r="O27" s="54"/>
      <c r="P27" s="54"/>
      <c r="Q27" s="54"/>
      <c r="R27" s="54"/>
      <c r="S27" s="102"/>
      <c r="T27" s="54"/>
      <c r="U27" s="54"/>
      <c r="V27" s="54"/>
      <c r="W27" s="54"/>
      <c r="X27" s="103" t="n">
        <f aca="false">IF(Z22&lt;&gt;"",Z22,0)</f>
        <v>0</v>
      </c>
      <c r="Y27" s="103"/>
      <c r="Z27" s="103" t="n">
        <f aca="false">IF(X27&lt;&gt;"",RANK(X27,$X$26:$X$28,0),"")</f>
        <v>1</v>
      </c>
      <c r="AA27" s="103"/>
      <c r="AB27" s="103" t="n">
        <f aca="false">IF(AN22&lt;&gt;"",AN22,0)</f>
        <v>0</v>
      </c>
      <c r="AC27" s="103"/>
      <c r="AD27" s="103" t="n">
        <f aca="false">IF(AB27&lt;&gt;"",RANK(AB27,$AB$26:$AB$28,0),"")</f>
        <v>1</v>
      </c>
      <c r="AE27" s="103"/>
      <c r="AF27" s="104" t="s">
        <v>72</v>
      </c>
      <c r="AG27" s="104" t="n">
        <f aca="false">$J$21+($AB$27/10)+($X$27/100)</f>
        <v>0</v>
      </c>
      <c r="AH27" s="104"/>
      <c r="AI27" s="104" t="str">
        <f aca="false">IF(AG27&lt;&gt;0,RANK(AG27,$AG$26:$AG$28,0),"")</f>
        <v/>
      </c>
      <c r="AJ27" s="72" t="str">
        <f aca="false">B13</f>
        <v/>
      </c>
      <c r="AK27" s="72"/>
      <c r="AL27" s="72"/>
      <c r="AM27" s="72"/>
      <c r="AN27" s="72"/>
      <c r="AO27" s="104" t="str">
        <f aca="false">A13</f>
        <v/>
      </c>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Z27" s="54"/>
    </row>
    <row r="28" customFormat="false" ht="19.9" hidden="false" customHeight="true" outlineLevel="0" collapsed="false">
      <c r="A28" s="101" t="s">
        <v>95</v>
      </c>
      <c r="B28" s="69" t="str">
        <f aca="false">_xlfn.IFNA(INDEX($AJ$26:$AJ$28,MATCH(3,$AI$26:$AI$28,0)),"")</f>
        <v/>
      </c>
      <c r="C28" s="64" t="str">
        <f aca="false">_xlfn.IFNA(INDEX($AO$26:$AO$28,MATCH(3,$AI$26:$AI$28,0)),"")</f>
        <v/>
      </c>
      <c r="D28" s="92" t="str">
        <f aca="false">IF($S$20=Engagés!$L$16,IF($T$20=0,"",AB28),"")</f>
        <v/>
      </c>
      <c r="E28" s="92"/>
      <c r="F28" s="92"/>
      <c r="G28" s="92" t="str">
        <f aca="false">IF($S$20=Engagés!$L$16,IF($T$20=0,"",X28),"")</f>
        <v/>
      </c>
      <c r="H28" s="92"/>
      <c r="I28" s="92"/>
      <c r="J28" s="92" t="str">
        <f aca="false">IF($S$20=Engagés!$L$16,IF($T$20=0,"","3"),"")</f>
        <v/>
      </c>
      <c r="K28" s="92"/>
      <c r="L28" s="92"/>
      <c r="M28" s="54"/>
      <c r="N28" s="54"/>
      <c r="O28" s="54"/>
      <c r="P28" s="54"/>
      <c r="Q28" s="54"/>
      <c r="R28" s="54"/>
      <c r="S28" s="54"/>
      <c r="T28" s="54"/>
      <c r="U28" s="54"/>
      <c r="V28" s="54"/>
      <c r="W28" s="54"/>
      <c r="X28" s="103" t="n">
        <f aca="false">IF(AB22&lt;&gt;"",AB22,0)</f>
        <v>0</v>
      </c>
      <c r="Y28" s="103"/>
      <c r="Z28" s="103" t="n">
        <f aca="false">IF(X28&lt;&gt;"",RANK(X28,$X$26:$X$28,0),"")</f>
        <v>1</v>
      </c>
      <c r="AA28" s="103"/>
      <c r="AB28" s="103" t="n">
        <f aca="false">IF(AP22&lt;&gt;"",AP22,0)</f>
        <v>0</v>
      </c>
      <c r="AC28" s="103"/>
      <c r="AD28" s="103" t="n">
        <f aca="false">IF(AB28&lt;&gt;"",RANK(AB28,$AB$26:$AB$28,0),"")</f>
        <v>1</v>
      </c>
      <c r="AE28" s="103"/>
      <c r="AF28" s="104" t="s">
        <v>73</v>
      </c>
      <c r="AG28" s="104" t="n">
        <f aca="false">$K$21+($AB$28/10)+($X$28/100)</f>
        <v>0</v>
      </c>
      <c r="AH28" s="104"/>
      <c r="AI28" s="104" t="str">
        <f aca="false">IF(AG28&lt;&gt;0,RANK(AG28,$AG$26:$AG$28,0),"")</f>
        <v/>
      </c>
      <c r="AJ28" s="72" t="str">
        <f aca="false">B14</f>
        <v/>
      </c>
      <c r="AK28" s="72"/>
      <c r="AL28" s="72"/>
      <c r="AM28" s="72"/>
      <c r="AN28" s="72"/>
      <c r="AO28" s="104" t="str">
        <f aca="false">A14</f>
        <v/>
      </c>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Z28" s="54"/>
    </row>
    <row r="29" customFormat="false" ht="19.9" hidden="false" customHeight="true" outlineLevel="0" collapsed="false">
      <c r="C29" s="54"/>
      <c r="M29" s="54"/>
      <c r="N29" s="54"/>
      <c r="O29" s="54"/>
      <c r="P29" s="54"/>
      <c r="Q29" s="54"/>
      <c r="R29" s="54"/>
      <c r="S29" s="54"/>
      <c r="T29" s="54"/>
      <c r="U29" s="54"/>
      <c r="V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c r="IW29" s="54"/>
      <c r="IX29" s="54"/>
      <c r="IZ29" s="54"/>
    </row>
    <row r="30" customFormat="false" ht="19.9" hidden="false" customHeight="true" outlineLevel="0" collapsed="false">
      <c r="AO30" s="54"/>
      <c r="AP30" s="54"/>
      <c r="AQ30" s="54"/>
      <c r="AR30" s="54"/>
      <c r="AS30" s="54"/>
      <c r="AT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row>
    <row r="31" customFormat="false" ht="20.1" hidden="false" customHeight="true" outlineLevel="0" collapsed="false">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row>
    <row r="32" customFormat="false" ht="21.95" hidden="false" customHeight="true" outlineLevel="0" collapsed="false"/>
    <row r="33" customFormat="false" ht="21.95" hidden="false" customHeight="true" outlineLevel="0" collapsed="false"/>
    <row r="34" customFormat="false" ht="21.95" hidden="false" customHeight="true" outlineLevel="0" collapsed="false"/>
    <row r="35" customFormat="false" ht="21.95" hidden="false" customHeight="true" outlineLevel="0" collapsed="false"/>
    <row r="36" customFormat="false" ht="21.95" hidden="false" customHeight="true" outlineLevel="0" collapsed="false"/>
    <row r="37" customFormat="false" ht="21.95" hidden="false" customHeight="true" outlineLevel="0" collapsed="false"/>
    <row r="38" customFormat="false" ht="21.95" hidden="false" customHeight="true" outlineLevel="0" collapsed="false"/>
  </sheetData>
  <mergeCells count="67">
    <mergeCell ref="D11:F11"/>
    <mergeCell ref="G11:J11"/>
    <mergeCell ref="K11:M11"/>
    <mergeCell ref="D12:F12"/>
    <mergeCell ref="G12:J12"/>
    <mergeCell ref="K12:M12"/>
    <mergeCell ref="D13:F13"/>
    <mergeCell ref="G13:J13"/>
    <mergeCell ref="K13:M13"/>
    <mergeCell ref="D14:F14"/>
    <mergeCell ref="G14:J14"/>
    <mergeCell ref="K14:M14"/>
    <mergeCell ref="X14:AC14"/>
    <mergeCell ref="AL14:AQ14"/>
    <mergeCell ref="X15:Y15"/>
    <mergeCell ref="Z15:AA15"/>
    <mergeCell ref="AB15:AC15"/>
    <mergeCell ref="AE15:AI15"/>
    <mergeCell ref="AL15:AM15"/>
    <mergeCell ref="AN15:AO15"/>
    <mergeCell ref="AP15:AQ15"/>
    <mergeCell ref="B16:C16"/>
    <mergeCell ref="D16:H16"/>
    <mergeCell ref="D21:H21"/>
    <mergeCell ref="D22:H22"/>
    <mergeCell ref="X22:Y22"/>
    <mergeCell ref="Z22:AA22"/>
    <mergeCell ref="AB22:AC22"/>
    <mergeCell ref="AL22:AM22"/>
    <mergeCell ref="AN22:AO22"/>
    <mergeCell ref="AP22:AQ22"/>
    <mergeCell ref="E24:K24"/>
    <mergeCell ref="X24:AA25"/>
    <mergeCell ref="AB24:AE25"/>
    <mergeCell ref="AG24:AI25"/>
    <mergeCell ref="AZ24:BA24"/>
    <mergeCell ref="BB24:BC24"/>
    <mergeCell ref="D25:F25"/>
    <mergeCell ref="G25:I25"/>
    <mergeCell ref="J25:L25"/>
    <mergeCell ref="D26:F26"/>
    <mergeCell ref="G26:I26"/>
    <mergeCell ref="J26:L26"/>
    <mergeCell ref="X26:Y26"/>
    <mergeCell ref="Z26:AA26"/>
    <mergeCell ref="AB26:AC26"/>
    <mergeCell ref="AD26:AE26"/>
    <mergeCell ref="AG26:AH26"/>
    <mergeCell ref="AJ26:AN26"/>
    <mergeCell ref="D27:F27"/>
    <mergeCell ref="G27:I27"/>
    <mergeCell ref="J27:L27"/>
    <mergeCell ref="X27:Y27"/>
    <mergeCell ref="Z27:AA27"/>
    <mergeCell ref="AB27:AC27"/>
    <mergeCell ref="AD27:AE27"/>
    <mergeCell ref="AG27:AH27"/>
    <mergeCell ref="AJ27:AN27"/>
    <mergeCell ref="D28:F28"/>
    <mergeCell ref="G28:I28"/>
    <mergeCell ref="J28:L28"/>
    <mergeCell ref="X28:Y28"/>
    <mergeCell ref="Z28:AA28"/>
    <mergeCell ref="AB28:AC28"/>
    <mergeCell ref="AD28:AE28"/>
    <mergeCell ref="AG28:AH28"/>
    <mergeCell ref="AJ28:AN28"/>
  </mergeCells>
  <conditionalFormatting sqref="C25 E24">
    <cfRule type="expression" priority="2" aboveAverage="0" equalAverage="0" bottom="0" percent="0" rank="0" text="" dxfId="0">
      <formula>IF(SUM(AT20:BB20)&lt;&gt;0,TRUE())</formula>
    </cfRule>
  </conditionalFormatting>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Z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0" activeCellId="0" sqref="C10"/>
    </sheetView>
  </sheetViews>
  <sheetFormatPr defaultColWidth="11.53515625" defaultRowHeight="12.8" zeroHeight="false" outlineLevelRow="0" outlineLevelCol="0"/>
  <cols>
    <col collapsed="false" customWidth="true" hidden="false" outlineLevel="0" max="1" min="1" style="51" width="12.51"/>
    <col collapsed="false" customWidth="true" hidden="false" outlineLevel="0" max="3" min="2" style="51" width="29.81"/>
    <col collapsed="false" customWidth="true" hidden="false" outlineLevel="0" max="7" min="4" style="51" width="3.87"/>
    <col collapsed="false" customWidth="true" hidden="false" outlineLevel="0" max="11" min="8" style="51" width="4.09"/>
    <col collapsed="false" customWidth="true" hidden="false" outlineLevel="0" max="13" min="12" style="51" width="3.05"/>
    <col collapsed="false" customWidth="true" hidden="false" outlineLevel="0" max="15" min="14" style="51" width="3.06"/>
    <col collapsed="false" customWidth="true" hidden="true" outlineLevel="0" max="21" min="16" style="51" width="9.27"/>
    <col collapsed="false" customWidth="true" hidden="true" outlineLevel="0" max="22" min="22" style="51" width="4.98"/>
    <col collapsed="false" customWidth="true" hidden="true" outlineLevel="0" max="23" min="23" style="51" width="6.82"/>
    <col collapsed="false" customWidth="true" hidden="true" outlineLevel="0" max="43" min="24" style="51" width="5.08"/>
    <col collapsed="false" customWidth="true" hidden="false" outlineLevel="0" max="44" min="44" style="51" width="5.08"/>
    <col collapsed="false" customWidth="true" hidden="false" outlineLevel="0" max="45" min="45" style="51" width="7.16"/>
    <col collapsed="false" customWidth="true" hidden="false" outlineLevel="0" max="46" min="46" style="51" width="5.66"/>
    <col collapsed="false" customWidth="true" hidden="false" outlineLevel="0" max="54" min="47" style="51" width="5.08"/>
    <col collapsed="false" customWidth="true" hidden="false" outlineLevel="0" max="55" min="55" style="51" width="5.06"/>
    <col collapsed="false" customWidth="true" hidden="false" outlineLevel="0" max="56" min="56" style="51" width="4.6"/>
    <col collapsed="false" customWidth="true" hidden="false" outlineLevel="0" max="66" min="57" style="51" width="5.09"/>
    <col collapsed="false" customWidth="true" hidden="false" outlineLevel="0" max="255" min="67" style="51" width="9.27"/>
    <col collapsed="false" customWidth="true" hidden="false" outlineLevel="0" max="260" min="256" style="1" width="9.27"/>
  </cols>
  <sheetData>
    <row r="1" customFormat="false" ht="26.1" hidden="false" customHeight="true" outlineLevel="0" collapsed="false">
      <c r="A1" s="52"/>
      <c r="B1" s="52"/>
      <c r="C1" s="52"/>
      <c r="D1" s="52"/>
      <c r="E1" s="52"/>
      <c r="F1" s="52"/>
      <c r="G1" s="52"/>
      <c r="H1" s="52"/>
      <c r="I1" s="53"/>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Z1" s="52"/>
    </row>
    <row r="2" customFormat="false" ht="5.1" hidden="false" customHeight="true" outlineLevel="0" collapsed="false">
      <c r="A2" s="54"/>
      <c r="B2" s="55"/>
      <c r="C2" s="55"/>
      <c r="D2" s="55"/>
      <c r="E2" s="55"/>
      <c r="F2" s="55"/>
      <c r="G2" s="55"/>
      <c r="H2" s="55"/>
      <c r="I2" s="55"/>
      <c r="J2" s="55"/>
      <c r="K2" s="55"/>
      <c r="L2" s="55"/>
      <c r="M2" s="55"/>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Z2" s="52"/>
    </row>
    <row r="3" customFormat="false" ht="26.1" hidden="false" customHeight="true" outlineLevel="0" collapsed="false">
      <c r="A3" s="54"/>
      <c r="B3" s="56" t="s">
        <v>58</v>
      </c>
      <c r="C3" s="57"/>
      <c r="D3" s="58"/>
      <c r="E3" s="58"/>
      <c r="F3" s="58"/>
      <c r="G3" s="58"/>
      <c r="H3" s="58"/>
      <c r="I3" s="59"/>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2"/>
      <c r="IU3" s="58"/>
      <c r="IV3" s="58"/>
      <c r="IW3" s="58"/>
      <c r="IX3" s="58"/>
      <c r="IZ3" s="58"/>
    </row>
    <row r="4" customFormat="false" ht="9.95" hidden="false" customHeight="true" outlineLevel="0" collapsed="false">
      <c r="A4" s="54"/>
      <c r="B4" s="60"/>
      <c r="C4" s="61"/>
    </row>
    <row r="5" customFormat="false" ht="20.1" hidden="false" customHeight="true" outlineLevel="0" collapsed="false">
      <c r="A5" s="54"/>
      <c r="B5" s="56" t="s">
        <v>59</v>
      </c>
      <c r="C5" s="57"/>
      <c r="D5" s="54"/>
      <c r="E5" s="54"/>
      <c r="F5" s="54"/>
      <c r="G5" s="54"/>
      <c r="H5" s="62" t="s">
        <v>60</v>
      </c>
      <c r="I5" s="54"/>
      <c r="J5" s="54"/>
      <c r="K5" s="54"/>
      <c r="L5" s="63"/>
      <c r="M5" s="57"/>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Z5" s="54"/>
    </row>
    <row r="6" customFormat="false" ht="9.95" hidden="false" customHeight="true" outlineLevel="0" collapsed="false">
      <c r="A6" s="54"/>
      <c r="B6" s="54"/>
      <c r="C6" s="64"/>
      <c r="D6" s="54"/>
      <c r="E6" s="54"/>
      <c r="F6" s="54"/>
      <c r="G6" s="54"/>
      <c r="H6" s="54"/>
      <c r="I6" s="54"/>
      <c r="J6" s="54"/>
      <c r="K6" s="54"/>
      <c r="L6" s="63"/>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Z6" s="54"/>
    </row>
    <row r="7" customFormat="false" ht="20.1" hidden="false" customHeight="true" outlineLevel="0" collapsed="false">
      <c r="A7" s="54"/>
      <c r="B7" s="56" t="s">
        <v>61</v>
      </c>
      <c r="C7" s="57" t="str">
        <f aca="false">Engagés!A5</f>
        <v>LIEU DE COMPETITION</v>
      </c>
      <c r="D7" s="54"/>
      <c r="E7" s="54"/>
      <c r="F7" s="54"/>
      <c r="G7" s="54"/>
      <c r="H7" s="62" t="s">
        <v>62</v>
      </c>
      <c r="I7" s="54"/>
      <c r="J7" s="54"/>
      <c r="K7" s="54"/>
      <c r="L7" s="63"/>
      <c r="M7" s="57" t="s">
        <v>51</v>
      </c>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Z7" s="54"/>
    </row>
    <row r="8" customFormat="false" ht="9.95" hidden="false" customHeight="true" outlineLevel="0" collapsed="false">
      <c r="A8" s="54"/>
      <c r="B8" s="54"/>
      <c r="C8" s="64"/>
      <c r="D8" s="54"/>
      <c r="E8" s="54"/>
      <c r="F8" s="54"/>
      <c r="G8" s="54"/>
      <c r="H8" s="54"/>
      <c r="I8" s="54"/>
      <c r="J8" s="54"/>
      <c r="K8" s="54"/>
      <c r="L8" s="63"/>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c r="IZ8" s="54"/>
    </row>
    <row r="9" customFormat="false" ht="20.1" hidden="false" customHeight="true" outlineLevel="0" collapsed="false">
      <c r="A9" s="54"/>
      <c r="B9" s="56" t="s">
        <v>63</v>
      </c>
      <c r="C9" s="65" t="str">
        <f aca="false">Engagés!A7</f>
        <v>DATE</v>
      </c>
      <c r="D9" s="54"/>
      <c r="E9" s="54"/>
      <c r="F9" s="54"/>
      <c r="G9" s="54"/>
      <c r="H9" s="62" t="s">
        <v>64</v>
      </c>
      <c r="I9" s="54"/>
      <c r="J9" s="54"/>
      <c r="K9" s="54"/>
      <c r="L9" s="63"/>
      <c r="M9" s="57"/>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c r="IZ9" s="54"/>
    </row>
    <row r="10" customFormat="false" ht="9.95" hidden="false" customHeight="true" outlineLevel="0" collapsed="false">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Z10" s="54"/>
    </row>
    <row r="11" customFormat="false" ht="20.1" hidden="false" customHeight="true" outlineLevel="0" collapsed="false">
      <c r="A11" s="66"/>
      <c r="B11" s="66" t="s">
        <v>65</v>
      </c>
      <c r="C11" s="67" t="s">
        <v>66</v>
      </c>
      <c r="D11" s="66" t="s">
        <v>43</v>
      </c>
      <c r="E11" s="66"/>
      <c r="F11" s="66"/>
      <c r="G11" s="66" t="s">
        <v>67</v>
      </c>
      <c r="H11" s="66"/>
      <c r="I11" s="66"/>
      <c r="J11" s="66"/>
      <c r="K11" s="66" t="s">
        <v>68</v>
      </c>
      <c r="L11" s="66"/>
      <c r="M11" s="66"/>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c r="IX11" s="54"/>
      <c r="IZ11" s="54"/>
    </row>
    <row r="12" customFormat="false" ht="20.1" hidden="false" customHeight="true" outlineLevel="0" collapsed="false">
      <c r="A12" s="57" t="str">
        <f aca="true">IF(ISERROR(MATCH($M$7&amp;K12,Engagés!$J$16:$J$39,0)),"",INDIRECT(ADDRESS(MATCH($M$7&amp;K12,Engagés!$J$1:$J$39,0),1,1,1,"Engagés")))</f>
        <v/>
      </c>
      <c r="B12" s="68" t="str">
        <f aca="false">IF(A12="","",VLOOKUP(A12,Engagés!$A$16:$F$39,2,0))</f>
        <v/>
      </c>
      <c r="C12" s="69" t="str">
        <f aca="false">IF(A12="","",VLOOKUP(A12,Engagés!$A$16:$F$39,4,0))</f>
        <v/>
      </c>
      <c r="D12" s="70" t="str">
        <f aca="false">IF(A12="","",VLOOKUP(A12,Engagés!$A$16:$F$39,6,0))</f>
        <v/>
      </c>
      <c r="E12" s="70"/>
      <c r="F12" s="70"/>
      <c r="G12" s="70" t="str">
        <f aca="false">IF(A12="","",VLOOKUP(A12,Engagés!$A$16:$F$39,3,0))</f>
        <v/>
      </c>
      <c r="H12" s="70"/>
      <c r="I12" s="70"/>
      <c r="J12" s="70"/>
      <c r="K12" s="57" t="n">
        <v>1</v>
      </c>
      <c r="L12" s="57"/>
      <c r="M12" s="57"/>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Z12" s="54"/>
    </row>
    <row r="13" customFormat="false" ht="20.1" hidden="false" customHeight="true" outlineLevel="0" collapsed="false">
      <c r="A13" s="57" t="str">
        <f aca="true">IF(ISERROR(MATCH($M$7&amp;K13,Engagés!$J$16:$J$39,0)),"",INDIRECT(ADDRESS(MATCH($M$7&amp;K13,Engagés!$J$1:$J$39,0),1,1,1,"Engagés")))</f>
        <v/>
      </c>
      <c r="B13" s="68" t="str">
        <f aca="false">IF(A13="","",VLOOKUP(A13,Engagés!$A$16:$F$39,2,0))</f>
        <v/>
      </c>
      <c r="C13" s="69" t="str">
        <f aca="false">IF(A13="","",VLOOKUP(A13,Engagés!$A$16:$F$39,4,0))</f>
        <v/>
      </c>
      <c r="D13" s="70" t="str">
        <f aca="false">IF(A13="","",VLOOKUP(A13,Engagés!$A$16:$F$39,6,0))</f>
        <v/>
      </c>
      <c r="E13" s="70"/>
      <c r="F13" s="70"/>
      <c r="G13" s="70" t="str">
        <f aca="false">IF(A13="","",VLOOKUP(A13,Engagés!$A$16:$F$39,3,0))</f>
        <v/>
      </c>
      <c r="H13" s="70"/>
      <c r="I13" s="70"/>
      <c r="J13" s="70"/>
      <c r="K13" s="57" t="n">
        <v>2</v>
      </c>
      <c r="L13" s="57"/>
      <c r="M13" s="57"/>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Z13" s="54"/>
    </row>
    <row r="14" customFormat="false" ht="20.1" hidden="false" customHeight="true" outlineLevel="0" collapsed="false">
      <c r="A14" s="57" t="str">
        <f aca="true">IF(ISERROR(MATCH($M$7&amp;K14,Engagés!$J$16:$J$39,0)),"",INDIRECT(ADDRESS(MATCH($M$7&amp;K14,Engagés!$J$1:$J$39,0),1,1,1,"Engagés")))</f>
        <v/>
      </c>
      <c r="B14" s="68" t="str">
        <f aca="false">IF(A14="","",VLOOKUP(A14,Engagés!$A$16:$F$39,2,0))</f>
        <v/>
      </c>
      <c r="C14" s="69" t="str">
        <f aca="false">IF(A14="","",VLOOKUP(A14,Engagés!$A$16:$F$39,4,0))</f>
        <v/>
      </c>
      <c r="D14" s="70" t="str">
        <f aca="false">IF(A14="","",VLOOKUP(A14,Engagés!$A$16:$F$39,6,0))</f>
        <v/>
      </c>
      <c r="E14" s="70"/>
      <c r="F14" s="70"/>
      <c r="G14" s="70" t="str">
        <f aca="false">IF(A14="","",VLOOKUP(A14,Engagés!$A$16:$F$39,3,0))</f>
        <v/>
      </c>
      <c r="H14" s="70"/>
      <c r="I14" s="70"/>
      <c r="J14" s="70"/>
      <c r="K14" s="57" t="n">
        <v>3</v>
      </c>
      <c r="L14" s="57"/>
      <c r="M14" s="57"/>
      <c r="N14" s="54"/>
      <c r="O14" s="54"/>
      <c r="P14" s="54"/>
      <c r="Q14" s="54"/>
      <c r="R14" s="54"/>
      <c r="S14" s="54"/>
      <c r="T14" s="54"/>
      <c r="U14" s="54"/>
      <c r="V14" s="54"/>
      <c r="W14" s="54"/>
      <c r="X14" s="71" t="s">
        <v>69</v>
      </c>
      <c r="Y14" s="71"/>
      <c r="Z14" s="71"/>
      <c r="AA14" s="71"/>
      <c r="AB14" s="71"/>
      <c r="AC14" s="71"/>
      <c r="AD14" s="54"/>
      <c r="AE14" s="54"/>
      <c r="AF14" s="54"/>
      <c r="AG14" s="54"/>
      <c r="AH14" s="54"/>
      <c r="AI14" s="54"/>
      <c r="AJ14" s="54"/>
      <c r="AK14" s="54"/>
      <c r="AL14" s="71" t="s">
        <v>70</v>
      </c>
      <c r="AM14" s="71"/>
      <c r="AN14" s="71"/>
      <c r="AO14" s="71"/>
      <c r="AP14" s="71"/>
      <c r="AQ14" s="71"/>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Z14" s="54"/>
    </row>
    <row r="15" customFormat="false" ht="20.1" hidden="false" customHeight="true" outlineLevel="0" collapsed="false">
      <c r="A15" s="54"/>
      <c r="B15" s="54"/>
      <c r="C15" s="54"/>
      <c r="D15" s="54"/>
      <c r="E15" s="54"/>
      <c r="F15" s="54"/>
      <c r="G15" s="54"/>
      <c r="H15" s="54"/>
      <c r="I15" s="54"/>
      <c r="J15" s="54"/>
      <c r="K15" s="54"/>
      <c r="L15" s="54"/>
      <c r="M15" s="54"/>
      <c r="N15" s="54"/>
      <c r="O15" s="54"/>
      <c r="P15" s="54"/>
      <c r="Q15" s="54"/>
      <c r="R15" s="54"/>
      <c r="S15" s="54"/>
      <c r="T15" s="54"/>
      <c r="U15" s="54"/>
      <c r="V15" s="54"/>
      <c r="W15" s="54"/>
      <c r="X15" s="72" t="s">
        <v>71</v>
      </c>
      <c r="Y15" s="72" t="s">
        <v>72</v>
      </c>
      <c r="Z15" s="72" t="s">
        <v>72</v>
      </c>
      <c r="AA15" s="72"/>
      <c r="AB15" s="72" t="s">
        <v>73</v>
      </c>
      <c r="AC15" s="72"/>
      <c r="AD15" s="54"/>
      <c r="AE15" s="73" t="s">
        <v>70</v>
      </c>
      <c r="AF15" s="73"/>
      <c r="AG15" s="73"/>
      <c r="AH15" s="73"/>
      <c r="AI15" s="73"/>
      <c r="AJ15" s="54"/>
      <c r="AK15" s="54"/>
      <c r="AL15" s="72" t="s">
        <v>71</v>
      </c>
      <c r="AM15" s="72" t="s">
        <v>72</v>
      </c>
      <c r="AN15" s="72" t="s">
        <v>72</v>
      </c>
      <c r="AO15" s="72"/>
      <c r="AP15" s="72" t="s">
        <v>73</v>
      </c>
      <c r="AQ15" s="72"/>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Z15" s="54"/>
    </row>
    <row r="16" customFormat="false" ht="24.7" hidden="false" customHeight="true" outlineLevel="0" collapsed="false">
      <c r="A16" s="54"/>
      <c r="B16" s="74" t="s">
        <v>74</v>
      </c>
      <c r="C16" s="74"/>
      <c r="D16" s="67" t="s">
        <v>75</v>
      </c>
      <c r="E16" s="67"/>
      <c r="F16" s="67"/>
      <c r="G16" s="67"/>
      <c r="H16" s="67"/>
      <c r="I16" s="66" t="n">
        <v>1</v>
      </c>
      <c r="J16" s="66" t="n">
        <v>2</v>
      </c>
      <c r="K16" s="66" t="n">
        <v>3</v>
      </c>
      <c r="L16" s="54"/>
      <c r="M16" s="54"/>
      <c r="N16" s="54"/>
      <c r="O16" s="54"/>
      <c r="P16" s="54"/>
      <c r="Q16" s="54"/>
      <c r="R16" s="54"/>
      <c r="S16" s="75" t="s">
        <v>76</v>
      </c>
      <c r="T16" s="75" t="s">
        <v>77</v>
      </c>
      <c r="U16" s="75" t="s">
        <v>78</v>
      </c>
      <c r="V16" s="54"/>
      <c r="W16" s="54"/>
      <c r="X16" s="72" t="s">
        <v>79</v>
      </c>
      <c r="Y16" s="72" t="s">
        <v>53</v>
      </c>
      <c r="Z16" s="72" t="s">
        <v>79</v>
      </c>
      <c r="AA16" s="72" t="s">
        <v>53</v>
      </c>
      <c r="AB16" s="72" t="s">
        <v>79</v>
      </c>
      <c r="AC16" s="72" t="s">
        <v>53</v>
      </c>
      <c r="AD16" s="54"/>
      <c r="AE16" s="76" t="n">
        <v>1</v>
      </c>
      <c r="AF16" s="76" t="n">
        <v>2</v>
      </c>
      <c r="AG16" s="76" t="n">
        <v>3</v>
      </c>
      <c r="AH16" s="76" t="n">
        <v>4</v>
      </c>
      <c r="AI16" s="76" t="n">
        <v>5</v>
      </c>
      <c r="AJ16" s="54"/>
      <c r="AK16" s="54"/>
      <c r="AL16" s="72" t="s">
        <v>79</v>
      </c>
      <c r="AM16" s="72" t="s">
        <v>53</v>
      </c>
      <c r="AN16" s="72" t="s">
        <v>79</v>
      </c>
      <c r="AO16" s="72" t="s">
        <v>53</v>
      </c>
      <c r="AP16" s="72" t="s">
        <v>79</v>
      </c>
      <c r="AQ16" s="72" t="s">
        <v>53</v>
      </c>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c r="IX16" s="54"/>
      <c r="IZ16" s="54"/>
    </row>
    <row r="17" customFormat="false" ht="24.7" hidden="false" customHeight="true" outlineLevel="0" collapsed="false">
      <c r="A17" s="77" t="s">
        <v>80</v>
      </c>
      <c r="B17" s="69" t="str">
        <f aca="false">IF(B12=""," ",B12)</f>
        <v> </v>
      </c>
      <c r="C17" s="69" t="str">
        <f aca="false">IF(B14=""," ",B14)</f>
        <v> </v>
      </c>
      <c r="D17" s="57"/>
      <c r="E17" s="57"/>
      <c r="F17" s="57"/>
      <c r="G17" s="57"/>
      <c r="H17" s="78"/>
      <c r="I17" s="57" t="str">
        <f aca="false">IF($U17="FG",0,IF($U17="FD",2,IF($S17="F",IF(COUNTIF($D17:$H17,"&lt;0")=Engagés!C13,IF(AND($B17&lt;&gt;"",$C17&lt;&gt;""),1,0),2),"")))</f>
        <v/>
      </c>
      <c r="J17" s="79"/>
      <c r="K17" s="57" t="str">
        <f aca="false">IF($U17="FG",2,IF($U17="FD",0,IF($S17="F",IF(COUNTIF($D17:$H17,"&lt;0")=Engagés!C13,2,1),"")))</f>
        <v/>
      </c>
      <c r="L17" s="54"/>
      <c r="M17" s="54"/>
      <c r="N17" s="54"/>
      <c r="O17" s="54"/>
      <c r="P17" s="54"/>
      <c r="Q17" s="80"/>
      <c r="R17" s="80" t="n">
        <f aca="false">IF(T17="=",1,0)</f>
        <v>1</v>
      </c>
      <c r="S17" s="75" t="str">
        <f aca="false">IF(OR(B17="",C17=""),"",IF(OR(COUNTIF(D17:H17,"&gt;=0")=Engagés!C13,COUNTIF(D17:H17,"&lt;0")=Engagés!C13,U17="FD",U17="FG"),"F",IF(AND(ISNA(MATCH("wo",D17:H17,0)),ISNA(MATCH("wo-",D17:H17,0))),"","F")))</f>
        <v/>
      </c>
      <c r="T17" s="81" t="str">
        <f aca="false">IF(OR(B17="",C17=""),"",IF(I21=K21,"=",""))</f>
        <v>=</v>
      </c>
      <c r="U17" s="75" t="str">
        <f aca="false">IF(ISERROR(MATCH("wo",D17:H17,0)),IF(ISERROR(MATCH("-wo",D17:H17,0)),"","FD"),"FG")</f>
        <v/>
      </c>
      <c r="V17" s="54"/>
      <c r="W17" s="82" t="s">
        <v>81</v>
      </c>
      <c r="X17" s="72" t="n">
        <f aca="false">IF(T17="=",IF(D17="",0,IF(D17&lt;0,ABS(D17),IF(D17&lt;10,11,D17+2)))+IF(E17="",0,IF(E17&lt;0,ABS(E17),IF(E17&lt;10,11,E17+2)))+IF(F17="",0,IF(F17&lt;0,ABS(F17),IF(F17&lt;10,11,F17+2)))+IF(G17="",0,IF(G17&lt;0,ABS(G17),IF(G17&lt;10,11,G17+2)))+IF(H17="",0,IF(H17&lt;0,ABS(H17),IF(H17&lt;10,11,H17+2))),"")</f>
        <v>0</v>
      </c>
      <c r="Y17" s="72" t="n">
        <f aca="false">IF(T17="=",IF(D17="",0,IF(D17&lt;0,IF(ABS(D17)&lt;10,11,ABS(D17)+2),ABS(D17)))+IF(E17="",0,IF(E17&lt;0,IF(ABS(E17)&lt;10,11,ABS(E17)+2),ABS(E17)))+IF(F17="",0,IF(F17&lt;0,IF(ABS(F17)&lt;10,11,ABS(F17)+2),ABS(F17)))+IF(G17="",0,IF(G17&lt;0,IF(ABS(G17)&lt;10,11,ABS(G17)+2),ABS(G17)))+IF(H17="",0,IF(H17&lt;0,IF(ABS(H17)&lt;10,11,ABS(H17)+2),ABS(H17))),"")</f>
        <v>0</v>
      </c>
      <c r="Z17" s="83"/>
      <c r="AA17" s="83"/>
      <c r="AB17" s="72" t="n">
        <f aca="false">IF(T17="=",Y17,"")</f>
        <v>0</v>
      </c>
      <c r="AC17" s="72" t="n">
        <f aca="false">IF(T17="=",X17,"")</f>
        <v>0</v>
      </c>
      <c r="AD17" s="54"/>
      <c r="AE17" s="84" t="n">
        <f aca="false">D17</f>
        <v>0</v>
      </c>
      <c r="AF17" s="84" t="n">
        <f aca="false">E17</f>
        <v>0</v>
      </c>
      <c r="AG17" s="85" t="n">
        <f aca="false">F17</f>
        <v>0</v>
      </c>
      <c r="AH17" s="85" t="n">
        <f aca="false">G17</f>
        <v>0</v>
      </c>
      <c r="AI17" s="85" t="n">
        <f aca="false">H17</f>
        <v>0</v>
      </c>
      <c r="AJ17" s="54"/>
      <c r="AK17" s="82" t="s">
        <v>81</v>
      </c>
      <c r="AL17" s="72" t="n">
        <f aca="false">IF(T17="=",COUNTIF(D17:H17,"&gt;=0"),0)</f>
        <v>0</v>
      </c>
      <c r="AM17" s="72" t="n">
        <f aca="false">IF(T17="=",COUNTIF(D17:H17,"&lt;0"),0)</f>
        <v>0</v>
      </c>
      <c r="AN17" s="83"/>
      <c r="AO17" s="83"/>
      <c r="AP17" s="72" t="n">
        <f aca="false">IF(T17="=",COUNTIF(D17:H17,"&lt;0"),0)</f>
        <v>0</v>
      </c>
      <c r="AQ17" s="72" t="n">
        <f aca="false">IF(T17="=",COUNTIF(D17:H17,"&gt;=0"),0)</f>
        <v>0</v>
      </c>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c r="IX17" s="54"/>
      <c r="IZ17" s="54"/>
    </row>
    <row r="18" customFormat="false" ht="24.7" hidden="false" customHeight="true" outlineLevel="0" collapsed="false">
      <c r="A18" s="77" t="s">
        <v>82</v>
      </c>
      <c r="B18" s="69" t="str">
        <f aca="false">IF(B13=""," ",B13)</f>
        <v> </v>
      </c>
      <c r="C18" s="69" t="str">
        <f aca="false">IF(B14=""," ",B14)</f>
        <v> </v>
      </c>
      <c r="D18" s="57"/>
      <c r="E18" s="57"/>
      <c r="F18" s="57"/>
      <c r="G18" s="57"/>
      <c r="H18" s="78"/>
      <c r="I18" s="79"/>
      <c r="J18" s="57" t="str">
        <f aca="false">IF($U18="FG",0,IF($U18="FD",2,IF($S18="F",IF(COUNTIF($D18:$H18,"&lt;0")=Engagés!C13,IF(AND($B18&lt;&gt;"",$C18&lt;&gt;""),1,0),2),"")))</f>
        <v/>
      </c>
      <c r="K18" s="57" t="str">
        <f aca="false">IF($U18="FG",2,IF($U18="FD",0,IF($S18="F",IF(COUNTIF($D18:$H18,"&lt;0")=Engagés!C13,2,1),"")))</f>
        <v/>
      </c>
      <c r="L18" s="54"/>
      <c r="M18" s="54"/>
      <c r="N18" s="54"/>
      <c r="O18" s="54"/>
      <c r="P18" s="54"/>
      <c r="Q18" s="80"/>
      <c r="R18" s="80" t="n">
        <f aca="false">IF(T18="=",1,0)</f>
        <v>1</v>
      </c>
      <c r="S18" s="75" t="str">
        <f aca="false">IF(OR(B18="",C18=""),"",IF(OR(COUNTIF(D18:H18,"&gt;=0")=Engagés!C13,COUNTIF(D18:H18,"&lt;0")=Engagés!C13,U18="FD",U18="FG"),"F",IF(AND(ISNA(MATCH("wo",D18:H18,0)),ISNA(MATCH("wo-",D18:H18,0))),"","F")))</f>
        <v/>
      </c>
      <c r="T18" s="81" t="str">
        <f aca="false">IF(OR(B18="",C18=""),"",IF(J$21=K$21,"=",""))</f>
        <v>=</v>
      </c>
      <c r="U18" s="75" t="str">
        <f aca="false">IF(ISERROR(MATCH("wo",D18:H18,0)),IF(ISERROR(MATCH("-wo",D18:H18,0)),"","FD"),"FG")</f>
        <v/>
      </c>
      <c r="V18" s="54"/>
      <c r="W18" s="82" t="s">
        <v>83</v>
      </c>
      <c r="X18" s="83"/>
      <c r="Y18" s="83"/>
      <c r="Z18" s="72" t="n">
        <f aca="false">IF(T18="=",IF(D18="",0,IF(D18&lt;0,ABS(D18),IF(D18&lt;10,11,D18+2)))+IF(E18="",0,IF(E18&lt;0,ABS(E18),IF(E18&lt;10,11,E18+2)))+IF(F18="",0,IF(F18&lt;0,ABS(F18),IF(F18&lt;10,11,F18+2)))+IF(G18="",0,IF(G18&lt;0,ABS(G18),IF(G18&lt;10,11,G18+2)))+IF(H18="",0,IF(H18&lt;0,ABS(H18),IF(H18&lt;10,11,H18+2))),"")</f>
        <v>0</v>
      </c>
      <c r="AA18" s="72" t="n">
        <f aca="false">IF(T18="=",IF(D18="",0,IF(D18&lt;0,IF(ABS(D18)&lt;10,11,ABS(D18)+2),ABS(D18)))+IF(E18="",0,IF(E18&lt;0,IF(ABS(E18)&lt;10,11,ABS(E18)+2),ABS(E18)))+IF(F18="",0,IF(F18&lt;0,IF(ABS(F18)&lt;10,11,ABS(F18)+2),ABS(F18)))+IF(G18="",0,IF(G18&lt;0,IF(ABS(G18)&lt;10,11,ABS(G18)+2),ABS(G18)))+IF(H18="",0,IF(H18&lt;0,IF(ABS(H18)&lt;10,11,ABS(H18)+2),ABS(H18))),"")</f>
        <v>0</v>
      </c>
      <c r="AB18" s="72" t="n">
        <f aca="false">IF(T18="=",AA18,"")</f>
        <v>0</v>
      </c>
      <c r="AC18" s="72" t="n">
        <f aca="false">IF(T18="=",Z18,"")</f>
        <v>0</v>
      </c>
      <c r="AD18" s="54"/>
      <c r="AE18" s="84" t="n">
        <f aca="false">D18</f>
        <v>0</v>
      </c>
      <c r="AF18" s="84" t="n">
        <f aca="false">E18</f>
        <v>0</v>
      </c>
      <c r="AG18" s="84" t="n">
        <f aca="false">F18</f>
        <v>0</v>
      </c>
      <c r="AH18" s="84" t="n">
        <f aca="false">G18</f>
        <v>0</v>
      </c>
      <c r="AI18" s="84" t="n">
        <f aca="false">H18</f>
        <v>0</v>
      </c>
      <c r="AJ18" s="54"/>
      <c r="AK18" s="82" t="s">
        <v>83</v>
      </c>
      <c r="AL18" s="83"/>
      <c r="AM18" s="83"/>
      <c r="AN18" s="72" t="n">
        <f aca="false">IF(T18="=",COUNTIF(D18:H18,"&gt;=0"),0)</f>
        <v>0</v>
      </c>
      <c r="AO18" s="72" t="n">
        <f aca="false">IF(T18="=",COUNTIF(D18:H18,"&lt;0"),0)</f>
        <v>0</v>
      </c>
      <c r="AP18" s="72" t="n">
        <f aca="false">IF(T18="=",COUNTIF(D18:H18,"&lt;0"),0)</f>
        <v>0</v>
      </c>
      <c r="AQ18" s="72" t="n">
        <f aca="false">IF(T18="=",COUNTIF(D18:H18,"&gt;=0"),0)</f>
        <v>0</v>
      </c>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c r="IX18" s="54"/>
      <c r="IZ18" s="54"/>
    </row>
    <row r="19" customFormat="false" ht="24.7" hidden="false" customHeight="true" outlineLevel="0" collapsed="false">
      <c r="A19" s="77" t="s">
        <v>84</v>
      </c>
      <c r="B19" s="69" t="str">
        <f aca="false">IF(B12=""," ",B12)</f>
        <v> </v>
      </c>
      <c r="C19" s="69" t="str">
        <f aca="false">IF(B13=""," ",B13)</f>
        <v> </v>
      </c>
      <c r="D19" s="57"/>
      <c r="E19" s="57"/>
      <c r="F19" s="57"/>
      <c r="G19" s="57"/>
      <c r="H19" s="78"/>
      <c r="I19" s="57" t="str">
        <f aca="false">IF($U19="FG",0,IF($U19="FD",2,IF($S19="F",IF(COUNTIF($D19:$H19,"&lt;0")=Engagés!C13,IF(AND($B19&lt;&gt;"",$C19&lt;&gt;""),1,0),2),"")))</f>
        <v/>
      </c>
      <c r="J19" s="57" t="str">
        <f aca="false">IF($U19="FG",2,IF($U19="FD",0,IF($S19="F",IF(COUNTIF($D19:$H19,"&lt;0")=Engagés!C13,2,1),"")))</f>
        <v/>
      </c>
      <c r="K19" s="79"/>
      <c r="L19" s="54"/>
      <c r="M19" s="54"/>
      <c r="N19" s="54"/>
      <c r="O19" s="54"/>
      <c r="P19" s="54"/>
      <c r="Q19" s="80"/>
      <c r="R19" s="80" t="n">
        <f aca="false">IF(T19="=",1,0)</f>
        <v>1</v>
      </c>
      <c r="S19" s="75" t="str">
        <f aca="false">IF(OR(B19="",C19=""),"",IF(OR(COUNTIF(D19:H19,"&gt;=0")=Engagés!C13,COUNTIF(D19:H19,"&lt;0")=Engagés!C13,U19="FD",U19="FG"),"F",IF(AND(ISNA(MATCH("wo",D19:H19,0)),ISNA(MATCH("wo-",D19:H19,0))),"","F")))</f>
        <v/>
      </c>
      <c r="T19" s="81" t="str">
        <f aca="false">IF(OR(B19="",C19=""),"",IF(I21=J21,"=",""))</f>
        <v>=</v>
      </c>
      <c r="U19" s="75" t="str">
        <f aca="false">IF(ISERROR(MATCH("wo",D19:H19,0)),IF(ISERROR(MATCH("-wo",D19:H19,0)),"","FD"),"FG")</f>
        <v/>
      </c>
      <c r="V19" s="54"/>
      <c r="W19" s="82" t="s">
        <v>85</v>
      </c>
      <c r="X19" s="72" t="n">
        <f aca="false">IF(T19="=",IF(D19="",0,IF(D19&lt;0,ABS(D19),IF(D19&lt;10,11,D19+2)))+IF(E19="",0,IF(E19&lt;0,ABS(E19),IF(E19&lt;10,11,E19+2)))+IF(F19="",0,IF(F19&lt;0,ABS(F19),IF(F19&lt;10,11,F19+2)))+IF(G19="",0,IF(G19&lt;0,ABS(G19),IF(G19&lt;10,11,G19+2)))+IF(H19="",0,IF(H19&lt;0,ABS(H19),IF(H19&lt;10,11,H19+2))),"")</f>
        <v>0</v>
      </c>
      <c r="Y19" s="72" t="n">
        <f aca="false">IF(T19="=",IF(D19="",0,IF(D19&lt;0,IF(ABS(D19)&lt;10,11,ABS(D19)+2),ABS(D19)))+IF(E19="",0,IF(E19&lt;0,IF(ABS(E19)&lt;10,11,ABS(E19)+2),ABS(E19)))+IF(F19="",0,IF(F19&lt;0,IF(ABS(F19)&lt;10,11,ABS(F19)+2),ABS(F19)))+IF(G19="",0,IF(G19&lt;0,IF(ABS(G19)&lt;10,11,ABS(G19)+2),ABS(G19)))+IF(H19="",0,IF(H19&lt;0,IF(ABS(H19)&lt;10,11,ABS(H19)+2),ABS(H19))),"")</f>
        <v>0</v>
      </c>
      <c r="Z19" s="72" t="n">
        <f aca="false">IF(T19="=",Y19,"")</f>
        <v>0</v>
      </c>
      <c r="AA19" s="72" t="n">
        <f aca="false">IF(T19="=",X19,"")</f>
        <v>0</v>
      </c>
      <c r="AB19" s="83"/>
      <c r="AC19" s="83"/>
      <c r="AD19" s="54"/>
      <c r="AE19" s="84" t="n">
        <f aca="false">D19</f>
        <v>0</v>
      </c>
      <c r="AF19" s="84" t="n">
        <f aca="false">E19</f>
        <v>0</v>
      </c>
      <c r="AG19" s="84" t="n">
        <f aca="false">F19</f>
        <v>0</v>
      </c>
      <c r="AH19" s="84" t="n">
        <f aca="false">G19</f>
        <v>0</v>
      </c>
      <c r="AI19" s="84" t="n">
        <f aca="false">H19</f>
        <v>0</v>
      </c>
      <c r="AJ19" s="54"/>
      <c r="AK19" s="82" t="s">
        <v>85</v>
      </c>
      <c r="AL19" s="72" t="n">
        <f aca="false">IF(T19="=",COUNTIF(D19:H19,"&gt;=0"),0)</f>
        <v>0</v>
      </c>
      <c r="AM19" s="72" t="n">
        <f aca="false">IF(T19="=",COUNTIF(D19:H19,"&lt;0"),0)</f>
        <v>0</v>
      </c>
      <c r="AN19" s="72" t="n">
        <f aca="false">IF(T19="=",COUNTIF(D19:H19,"&lt;0"),0)</f>
        <v>0</v>
      </c>
      <c r="AO19" s="72" t="n">
        <f aca="false">IF(T19="=",COUNTIF(D19:H19,"&gt;=0"),0)</f>
        <v>0</v>
      </c>
      <c r="AP19" s="83"/>
      <c r="AQ19" s="83"/>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Z19" s="54"/>
    </row>
    <row r="20" customFormat="false" ht="20.1" hidden="false" customHeight="true" outlineLevel="0" collapsed="false">
      <c r="A20" s="54"/>
      <c r="B20" s="54"/>
      <c r="C20" s="54"/>
      <c r="D20" s="54"/>
      <c r="E20" s="54"/>
      <c r="F20" s="54"/>
      <c r="G20" s="54"/>
      <c r="H20" s="54"/>
      <c r="I20" s="54"/>
      <c r="J20" s="54"/>
      <c r="K20" s="54"/>
      <c r="L20" s="54"/>
      <c r="M20" s="54"/>
      <c r="N20" s="54"/>
      <c r="O20" s="54"/>
      <c r="P20" s="54"/>
      <c r="Q20" s="54"/>
      <c r="R20" s="54"/>
      <c r="S20" s="57" t="n">
        <f aca="false">COUNTIF(S17:S19,"F")</f>
        <v>0</v>
      </c>
      <c r="T20" s="57" t="n">
        <f aca="false">SUM(R17:R20)</f>
        <v>3</v>
      </c>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false" ht="20.1" hidden="false" customHeight="true" outlineLevel="0" collapsed="false">
      <c r="A21" s="54"/>
      <c r="B21" s="54"/>
      <c r="C21" s="54"/>
      <c r="D21" s="86" t="s">
        <v>86</v>
      </c>
      <c r="E21" s="86"/>
      <c r="F21" s="86"/>
      <c r="G21" s="86"/>
      <c r="H21" s="86"/>
      <c r="I21" s="87" t="n">
        <f aca="false">SUM(I17:I19)</f>
        <v>0</v>
      </c>
      <c r="J21" s="87" t="n">
        <f aca="false">SUM(J17:J19)</f>
        <v>0</v>
      </c>
      <c r="K21" s="87" t="n">
        <f aca="false">SUM(K17:K19)</f>
        <v>0</v>
      </c>
      <c r="L21" s="54"/>
      <c r="M21" s="54"/>
      <c r="N21" s="54"/>
      <c r="O21" s="54"/>
      <c r="P21" s="54"/>
      <c r="Q21" s="80"/>
      <c r="R21" s="80"/>
      <c r="S21" s="64"/>
      <c r="T21" s="54"/>
      <c r="U21" s="54"/>
      <c r="V21" s="54"/>
      <c r="W21" s="54"/>
      <c r="X21" s="72" t="n">
        <f aca="false">SUM(X17:X19)</f>
        <v>0</v>
      </c>
      <c r="Y21" s="72" t="n">
        <f aca="false">SUM(Y17:Y19)</f>
        <v>0</v>
      </c>
      <c r="Z21" s="72" t="n">
        <f aca="false">SUM(Z17:Z19)</f>
        <v>0</v>
      </c>
      <c r="AA21" s="72" t="n">
        <f aca="false">SUM(AA17:AA19)</f>
        <v>0</v>
      </c>
      <c r="AB21" s="72" t="n">
        <f aca="false">SUM(AB17:AB19)</f>
        <v>0</v>
      </c>
      <c r="AC21" s="72" t="n">
        <f aca="false">SUM(AC17:AC19)</f>
        <v>0</v>
      </c>
      <c r="AD21" s="54"/>
      <c r="AE21" s="54"/>
      <c r="AF21" s="54"/>
      <c r="AG21" s="54"/>
      <c r="AH21" s="54"/>
      <c r="AI21" s="54"/>
      <c r="AJ21" s="54"/>
      <c r="AK21" s="54"/>
      <c r="AL21" s="72" t="n">
        <f aca="false">SUM(AL17:AL19)</f>
        <v>0</v>
      </c>
      <c r="AM21" s="72" t="n">
        <f aca="false">SUM(AM17:AM19)</f>
        <v>0</v>
      </c>
      <c r="AN21" s="72" t="n">
        <f aca="false">SUM(AN17:AN19)</f>
        <v>0</v>
      </c>
      <c r="AO21" s="72" t="n">
        <f aca="false">SUM(AO17:AO19)</f>
        <v>0</v>
      </c>
      <c r="AP21" s="72" t="n">
        <f aca="false">SUM(AP17:AP19)</f>
        <v>0</v>
      </c>
      <c r="AQ21" s="72" t="n">
        <f aca="false">SUM(AQ17:AQ19)</f>
        <v>0</v>
      </c>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Z21" s="54"/>
    </row>
    <row r="22" customFormat="false" ht="20.1" hidden="false" customHeight="true" outlineLevel="0" collapsed="false">
      <c r="A22" s="54"/>
      <c r="B22" s="62" t="s">
        <v>87</v>
      </c>
      <c r="C22" s="54"/>
      <c r="D22" s="88" t="s">
        <v>88</v>
      </c>
      <c r="E22" s="88"/>
      <c r="F22" s="88"/>
      <c r="G22" s="88"/>
      <c r="H22" s="88"/>
      <c r="I22" s="57" t="str">
        <f aca="false">IF($AF$25="ok",AI26,"")</f>
        <v/>
      </c>
      <c r="J22" s="57" t="str">
        <f aca="false">IF($AF$25="ok",AI27,"")</f>
        <v/>
      </c>
      <c r="K22" s="57" t="str">
        <f aca="false">IF($AF$25="ok",AI28,"")</f>
        <v/>
      </c>
      <c r="L22" s="54"/>
      <c r="M22" s="54"/>
      <c r="N22" s="54"/>
      <c r="O22" s="54"/>
      <c r="P22" s="54"/>
      <c r="Q22" s="64"/>
      <c r="R22" s="64"/>
      <c r="S22" s="54"/>
      <c r="T22" s="54"/>
      <c r="U22" s="54"/>
      <c r="V22" s="54"/>
      <c r="W22" s="54"/>
      <c r="X22" s="89" t="str">
        <f aca="false">IF((X21+Y21)&lt;&gt;0,X21/Y21,"")</f>
        <v/>
      </c>
      <c r="Y22" s="89" t="str">
        <f aca="false">IF((Y21+Z21)&lt;&gt;0,Y21/Z21,"")</f>
        <v/>
      </c>
      <c r="Z22" s="89" t="str">
        <f aca="false">IF((Z21+AA21)&lt;&gt;0,Z21/AA21,"")</f>
        <v/>
      </c>
      <c r="AA22" s="89" t="str">
        <f aca="false">IF((AA21+AB21)&lt;&gt;0,AA21/AB21,"")</f>
        <v/>
      </c>
      <c r="AB22" s="89" t="str">
        <f aca="false">IF((AB21+AC21)&lt;&gt;0,AB21/AC21,"")</f>
        <v/>
      </c>
      <c r="AC22" s="89"/>
      <c r="AD22" s="54"/>
      <c r="AE22" s="54"/>
      <c r="AF22" s="54"/>
      <c r="AG22" s="54"/>
      <c r="AH22" s="54"/>
      <c r="AI22" s="54"/>
      <c r="AJ22" s="54"/>
      <c r="AK22" s="54"/>
      <c r="AL22" s="90" t="str">
        <f aca="false">IF((AL21+AM21)&lt;&gt;0,IF(AM21=0,AL21,AL21/AM21),"")</f>
        <v/>
      </c>
      <c r="AM22" s="90"/>
      <c r="AN22" s="90" t="str">
        <f aca="false">IF((AN21+AO21)&lt;&gt;0,IF(AO21=0,AN21,AN21/AO21),"")</f>
        <v/>
      </c>
      <c r="AO22" s="90" t="str">
        <f aca="false">IF((AO21+AP21)&lt;&gt;0,IF(AP21=0,AO21,AO21/AP21),"")</f>
        <v/>
      </c>
      <c r="AP22" s="90" t="str">
        <f aca="false">IF((AP21+AQ21)&lt;&gt;0,IF(AQ21=0,AP21,AP21/AQ21),"")</f>
        <v/>
      </c>
      <c r="AQ22" s="90" t="str">
        <f aca="false">IF((AQ21+AZ21)&lt;&gt;0,IF(AZ21=0,AQ21,AQ21/AZ21),"")</f>
        <v/>
      </c>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Z22" s="54"/>
    </row>
    <row r="23" customFormat="false" ht="20.1" hidden="false" customHeight="true" outlineLevel="0" collapsed="false">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91" t="n">
        <f aca="false">3-COUNTIF(B17:B19,"=0")-COUNTIF(B17:B19,"")</f>
        <v>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c r="IX23" s="54"/>
      <c r="IZ23" s="54"/>
    </row>
    <row r="24" customFormat="false" ht="20.1" hidden="false" customHeight="true" outlineLevel="0" collapsed="false">
      <c r="A24" s="54"/>
      <c r="B24" s="54"/>
      <c r="C24" s="54"/>
      <c r="D24" s="54"/>
      <c r="E24" s="92"/>
      <c r="F24" s="92"/>
      <c r="G24" s="92"/>
      <c r="H24" s="92"/>
      <c r="I24" s="92"/>
      <c r="J24" s="92"/>
      <c r="K24" s="92"/>
      <c r="L24" s="54"/>
      <c r="M24" s="54"/>
      <c r="N24" s="54"/>
      <c r="O24" s="54"/>
      <c r="P24" s="54"/>
      <c r="Q24" s="54"/>
      <c r="R24" s="54"/>
      <c r="S24" s="54"/>
      <c r="T24" s="93"/>
      <c r="U24" s="54"/>
      <c r="V24" s="54"/>
      <c r="W24" s="54"/>
      <c r="X24" s="94" t="s">
        <v>89</v>
      </c>
      <c r="Y24" s="94"/>
      <c r="Z24" s="94"/>
      <c r="AA24" s="94"/>
      <c r="AB24" s="95" t="s">
        <v>90</v>
      </c>
      <c r="AC24" s="95"/>
      <c r="AD24" s="95"/>
      <c r="AE24" s="95"/>
      <c r="AF24" s="91" t="n">
        <f aca="false">IF(AF23=4,6,IF(AF23=3,3,IF(AF23=2,1,0)))</f>
        <v>3</v>
      </c>
      <c r="AG24" s="96" t="s">
        <v>91</v>
      </c>
      <c r="AH24" s="96"/>
      <c r="AI24" s="96"/>
      <c r="AJ24" s="54"/>
      <c r="AK24" s="54"/>
      <c r="AL24" s="54"/>
      <c r="AM24" s="54"/>
      <c r="AN24" s="54"/>
      <c r="AO24" s="54"/>
      <c r="AP24" s="54"/>
      <c r="AQ24" s="54"/>
      <c r="AR24" s="54"/>
      <c r="AS24" s="54"/>
      <c r="AT24" s="54"/>
      <c r="AU24" s="54"/>
      <c r="AV24" s="54"/>
      <c r="AW24" s="54"/>
      <c r="AX24" s="54"/>
      <c r="AY24" s="54"/>
      <c r="AZ24" s="97"/>
      <c r="BA24" s="97"/>
      <c r="BB24" s="97"/>
      <c r="BC24" s="97"/>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Z24" s="54"/>
    </row>
    <row r="25" customFormat="false" ht="29.15" hidden="false" customHeight="true" outlineLevel="0" collapsed="false">
      <c r="A25" s="54"/>
      <c r="B25" s="98" t="s">
        <v>92</v>
      </c>
      <c r="C25" s="99"/>
      <c r="D25" s="92" t="str">
        <f aca="false">IF($S$20=Engagés!$L$17,IF($T$20=0,"","Coef"&amp;CHAR(10)&amp;"Manches"),"")</f>
        <v/>
      </c>
      <c r="E25" s="92"/>
      <c r="F25" s="92"/>
      <c r="G25" s="92" t="str">
        <f aca="false">IF($S$20=Engagés!$L$17,IF($T$20=0,"","Coef"&amp;CHAR(10)&amp;"Points"),"")</f>
        <v/>
      </c>
      <c r="H25" s="92"/>
      <c r="I25" s="92"/>
      <c r="J25" s="92" t="str">
        <f aca="false">IF($S$20=Engagés!$L$17,IF($T$20=0,"","Joueur"),"")</f>
        <v/>
      </c>
      <c r="K25" s="92"/>
      <c r="L25" s="92"/>
      <c r="M25" s="54"/>
      <c r="N25" s="54"/>
      <c r="O25" s="54"/>
      <c r="P25" s="54"/>
      <c r="Q25" s="54"/>
      <c r="R25" s="54"/>
      <c r="S25" s="100"/>
      <c r="T25" s="54"/>
      <c r="U25" s="54"/>
      <c r="V25" s="54"/>
      <c r="W25" s="54"/>
      <c r="X25" s="94"/>
      <c r="Y25" s="94"/>
      <c r="Z25" s="94"/>
      <c r="AA25" s="94"/>
      <c r="AB25" s="95"/>
      <c r="AC25" s="95"/>
      <c r="AD25" s="95"/>
      <c r="AE25" s="95"/>
      <c r="AF25" s="91" t="str">
        <f aca="false">IF(AND(COUNTIF(S17:S19,"F")=AF24,AF24&gt;0),"ok","")</f>
        <v/>
      </c>
      <c r="AG25" s="96"/>
      <c r="AH25" s="96"/>
      <c r="AI25" s="96"/>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c r="IX25" s="54"/>
      <c r="IZ25" s="54"/>
    </row>
    <row r="26" customFormat="false" ht="19.9" hidden="false" customHeight="true" outlineLevel="0" collapsed="false">
      <c r="A26" s="101" t="s">
        <v>93</v>
      </c>
      <c r="B26" s="69" t="str">
        <f aca="false">_xlfn.IFNA(INDEX($AJ$26:$AJ$28,MATCH(1,$AI$26:$AI$28,0)),"")</f>
        <v/>
      </c>
      <c r="C26" s="64" t="str">
        <f aca="false">_xlfn.IFNA(INDEX($AO$26:$AO$28,MATCH(1,$AI$26:$AI$28,0)),"")</f>
        <v/>
      </c>
      <c r="D26" s="92" t="str">
        <f aca="false">IF($S$20=Engagés!$L$17,IF($T$20=0,"",AB26),"")</f>
        <v/>
      </c>
      <c r="E26" s="92"/>
      <c r="F26" s="92"/>
      <c r="G26" s="92" t="str">
        <f aca="false">IF($S$20=Engagés!$L$17,IF($T$20=0,"",X26),"")</f>
        <v/>
      </c>
      <c r="H26" s="92"/>
      <c r="I26" s="92"/>
      <c r="J26" s="92" t="str">
        <f aca="false">IF($S$20=Engagés!$L$17,IF($T$20=0,"","1"),"")</f>
        <v/>
      </c>
      <c r="K26" s="92"/>
      <c r="L26" s="92"/>
      <c r="M26" s="54"/>
      <c r="N26" s="54"/>
      <c r="O26" s="54"/>
      <c r="P26" s="54"/>
      <c r="Q26" s="54"/>
      <c r="R26" s="54"/>
      <c r="S26" s="102"/>
      <c r="T26" s="54"/>
      <c r="U26" s="54"/>
      <c r="V26" s="54"/>
      <c r="W26" s="54"/>
      <c r="X26" s="103" t="n">
        <f aca="false">IF(X22&lt;&gt;"",X22,0)</f>
        <v>0</v>
      </c>
      <c r="Y26" s="103"/>
      <c r="Z26" s="103" t="n">
        <f aca="false">IF(X26&lt;&gt;"",RANK(X26,$X$26:$X$28,0),"")</f>
        <v>1</v>
      </c>
      <c r="AA26" s="103"/>
      <c r="AB26" s="103" t="n">
        <f aca="false">IF(AL22&lt;&gt;"",AL22,0)</f>
        <v>0</v>
      </c>
      <c r="AC26" s="103"/>
      <c r="AD26" s="103" t="n">
        <f aca="false">IF(AB26&lt;&gt;"",RANK(AB26,$AB$26:$AB$28,0),"")</f>
        <v>1</v>
      </c>
      <c r="AE26" s="103"/>
      <c r="AF26" s="104" t="s">
        <v>71</v>
      </c>
      <c r="AG26" s="104" t="n">
        <f aca="false">$I$21+($AB$26/10)+($X$26/100)</f>
        <v>0</v>
      </c>
      <c r="AH26" s="104"/>
      <c r="AI26" s="104" t="str">
        <f aca="false">IF(AG26&lt;&gt;0,RANK(AG26,$AG$26:$AG$28,0),"")</f>
        <v/>
      </c>
      <c r="AJ26" s="72" t="str">
        <f aca="false">B12</f>
        <v/>
      </c>
      <c r="AK26" s="72"/>
      <c r="AL26" s="72"/>
      <c r="AM26" s="72"/>
      <c r="AN26" s="72"/>
      <c r="AO26" s="104" t="str">
        <f aca="false">A12</f>
        <v/>
      </c>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Z26" s="54"/>
    </row>
    <row r="27" customFormat="false" ht="19.9" hidden="false" customHeight="true" outlineLevel="0" collapsed="false">
      <c r="A27" s="101" t="s">
        <v>94</v>
      </c>
      <c r="B27" s="69" t="str">
        <f aca="false">_xlfn.IFNA(INDEX($AJ$26:$AJ$28,MATCH(2,$AI$26:$AI$28,0)),"")</f>
        <v/>
      </c>
      <c r="C27" s="64" t="str">
        <f aca="false">_xlfn.IFNA(INDEX($AO$26:$AO$28,MATCH(2,$AI$26:$AI$28,0)),"")</f>
        <v/>
      </c>
      <c r="D27" s="92" t="str">
        <f aca="false">IF($S$20=Engagés!$L$17,IF($T$20=0,"",AB27),"")</f>
        <v/>
      </c>
      <c r="E27" s="92"/>
      <c r="F27" s="92"/>
      <c r="G27" s="92" t="str">
        <f aca="false">IF($S$20=Engagés!$L$17,IF($T$20=0,"",X27),"")</f>
        <v/>
      </c>
      <c r="H27" s="92"/>
      <c r="I27" s="92"/>
      <c r="J27" s="92" t="str">
        <f aca="false">IF($S$20=Engagés!$L$17,IF($T$20=0,"","2"),"")</f>
        <v/>
      </c>
      <c r="K27" s="92"/>
      <c r="L27" s="92"/>
      <c r="M27" s="54"/>
      <c r="N27" s="54"/>
      <c r="O27" s="54"/>
      <c r="P27" s="54"/>
      <c r="Q27" s="54"/>
      <c r="R27" s="54"/>
      <c r="S27" s="102"/>
      <c r="T27" s="54"/>
      <c r="U27" s="54"/>
      <c r="V27" s="54"/>
      <c r="W27" s="54"/>
      <c r="X27" s="103" t="n">
        <f aca="false">IF(Z22&lt;&gt;"",Z22,0)</f>
        <v>0</v>
      </c>
      <c r="Y27" s="103"/>
      <c r="Z27" s="103" t="n">
        <f aca="false">IF(X27&lt;&gt;"",RANK(X27,$X$26:$X$28,0),"")</f>
        <v>1</v>
      </c>
      <c r="AA27" s="103"/>
      <c r="AB27" s="103" t="n">
        <f aca="false">IF(AN22&lt;&gt;"",AN22,0)</f>
        <v>0</v>
      </c>
      <c r="AC27" s="103"/>
      <c r="AD27" s="103" t="n">
        <f aca="false">IF(AB27&lt;&gt;"",RANK(AB27,$AB$26:$AB$28,0),"")</f>
        <v>1</v>
      </c>
      <c r="AE27" s="103"/>
      <c r="AF27" s="104" t="s">
        <v>72</v>
      </c>
      <c r="AG27" s="104" t="n">
        <f aca="false">$J$21+($AB$27/10)+($X$27/100)</f>
        <v>0</v>
      </c>
      <c r="AH27" s="104"/>
      <c r="AI27" s="104" t="str">
        <f aca="false">IF(AG27&lt;&gt;0,RANK(AG27,$AG$26:$AG$28,0),"")</f>
        <v/>
      </c>
      <c r="AJ27" s="72" t="str">
        <f aca="false">B13</f>
        <v/>
      </c>
      <c r="AK27" s="72"/>
      <c r="AL27" s="72"/>
      <c r="AM27" s="72"/>
      <c r="AN27" s="72"/>
      <c r="AO27" s="104" t="str">
        <f aca="false">A13</f>
        <v/>
      </c>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Z27" s="54"/>
    </row>
    <row r="28" customFormat="false" ht="19.9" hidden="false" customHeight="true" outlineLevel="0" collapsed="false">
      <c r="A28" s="101" t="s">
        <v>95</v>
      </c>
      <c r="B28" s="69" t="str">
        <f aca="false">_xlfn.IFNA(INDEX($AJ$26:$AJ$28,MATCH(3,$AI$26:$AI$28,0)),"")</f>
        <v/>
      </c>
      <c r="C28" s="64" t="str">
        <f aca="false">_xlfn.IFNA(INDEX($AO$26:$AO$28,MATCH(3,$AI$26:$AI$28,0)),"")</f>
        <v/>
      </c>
      <c r="D28" s="92" t="str">
        <f aca="false">IF($S$20=Engagés!$L$17,IF($T$20=0,"",AB28),"")</f>
        <v/>
      </c>
      <c r="E28" s="92"/>
      <c r="F28" s="92"/>
      <c r="G28" s="92" t="str">
        <f aca="false">IF($S$20=Engagés!$L$17,IF($T$20=0,"",X28),"")</f>
        <v/>
      </c>
      <c r="H28" s="92"/>
      <c r="I28" s="92"/>
      <c r="J28" s="92" t="str">
        <f aca="false">IF($S$20=Engagés!$L$17,IF($T$20=0,"","3"),"")</f>
        <v/>
      </c>
      <c r="K28" s="92"/>
      <c r="L28" s="92"/>
      <c r="M28" s="54"/>
      <c r="N28" s="54"/>
      <c r="O28" s="54"/>
      <c r="P28" s="54"/>
      <c r="Q28" s="54"/>
      <c r="R28" s="54"/>
      <c r="S28" s="54"/>
      <c r="T28" s="54"/>
      <c r="U28" s="54"/>
      <c r="V28" s="54"/>
      <c r="W28" s="54"/>
      <c r="X28" s="103" t="n">
        <f aca="false">IF(AB22&lt;&gt;"",AB22,0)</f>
        <v>0</v>
      </c>
      <c r="Y28" s="103"/>
      <c r="Z28" s="103" t="n">
        <f aca="false">IF(X28&lt;&gt;"",RANK(X28,$X$26:$X$28,0),"")</f>
        <v>1</v>
      </c>
      <c r="AA28" s="103"/>
      <c r="AB28" s="103" t="n">
        <f aca="false">IF(AP22&lt;&gt;"",AP22,0)</f>
        <v>0</v>
      </c>
      <c r="AC28" s="103"/>
      <c r="AD28" s="103" t="n">
        <f aca="false">IF(AB28&lt;&gt;"",RANK(AB28,$AB$26:$AB$28,0),"")</f>
        <v>1</v>
      </c>
      <c r="AE28" s="103"/>
      <c r="AF28" s="104" t="s">
        <v>73</v>
      </c>
      <c r="AG28" s="104" t="n">
        <f aca="false">$K$21+($AB$28/10)+($X$28/100)</f>
        <v>0</v>
      </c>
      <c r="AH28" s="104"/>
      <c r="AI28" s="104" t="str">
        <f aca="false">IF(AG28&lt;&gt;0,RANK(AG28,$AG$26:$AG$28,0),"")</f>
        <v/>
      </c>
      <c r="AJ28" s="72" t="str">
        <f aca="false">B14</f>
        <v/>
      </c>
      <c r="AK28" s="72"/>
      <c r="AL28" s="72"/>
      <c r="AM28" s="72"/>
      <c r="AN28" s="72"/>
      <c r="AO28" s="104" t="str">
        <f aca="false">A14</f>
        <v/>
      </c>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Z28" s="54"/>
    </row>
    <row r="29" customFormat="false" ht="19.9" hidden="false" customHeight="true" outlineLevel="0" collapsed="false">
      <c r="C29" s="54"/>
      <c r="M29" s="54"/>
      <c r="N29" s="54"/>
      <c r="O29" s="54"/>
      <c r="P29" s="54"/>
      <c r="Q29" s="54"/>
      <c r="R29" s="54"/>
      <c r="S29" s="54"/>
      <c r="T29" s="54"/>
      <c r="U29" s="54"/>
      <c r="V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c r="IW29" s="54"/>
      <c r="IX29" s="54"/>
      <c r="IZ29" s="54"/>
    </row>
    <row r="30" customFormat="false" ht="19.9" hidden="false" customHeight="true" outlineLevel="0" collapsed="false">
      <c r="AO30" s="54"/>
      <c r="AP30" s="54"/>
      <c r="AQ30" s="54"/>
      <c r="AR30" s="54"/>
      <c r="AS30" s="54"/>
      <c r="AT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row>
    <row r="31" customFormat="false" ht="20.1" hidden="false" customHeight="true" outlineLevel="0" collapsed="false">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row>
    <row r="32" customFormat="false" ht="21.95" hidden="false" customHeight="true" outlineLevel="0" collapsed="false"/>
    <row r="33" customFormat="false" ht="21.95" hidden="false" customHeight="true" outlineLevel="0" collapsed="false"/>
    <row r="34" customFormat="false" ht="21.95" hidden="false" customHeight="true" outlineLevel="0" collapsed="false"/>
    <row r="35" customFormat="false" ht="21.95" hidden="false" customHeight="true" outlineLevel="0" collapsed="false"/>
    <row r="36" customFormat="false" ht="21.95" hidden="false" customHeight="true" outlineLevel="0" collapsed="false"/>
    <row r="37" customFormat="false" ht="21.95" hidden="false" customHeight="true" outlineLevel="0" collapsed="false"/>
    <row r="38" customFormat="false" ht="21.95" hidden="false" customHeight="true" outlineLevel="0" collapsed="false"/>
  </sheetData>
  <mergeCells count="67">
    <mergeCell ref="D11:F11"/>
    <mergeCell ref="G11:J11"/>
    <mergeCell ref="K11:M11"/>
    <mergeCell ref="D12:F12"/>
    <mergeCell ref="G12:J12"/>
    <mergeCell ref="K12:M12"/>
    <mergeCell ref="D13:F13"/>
    <mergeCell ref="G13:J13"/>
    <mergeCell ref="K13:M13"/>
    <mergeCell ref="D14:F14"/>
    <mergeCell ref="G14:J14"/>
    <mergeCell ref="K14:M14"/>
    <mergeCell ref="X14:AC14"/>
    <mergeCell ref="AL14:AQ14"/>
    <mergeCell ref="X15:Y15"/>
    <mergeCell ref="Z15:AA15"/>
    <mergeCell ref="AB15:AC15"/>
    <mergeCell ref="AE15:AI15"/>
    <mergeCell ref="AL15:AM15"/>
    <mergeCell ref="AN15:AO15"/>
    <mergeCell ref="AP15:AQ15"/>
    <mergeCell ref="B16:C16"/>
    <mergeCell ref="D16:H16"/>
    <mergeCell ref="D21:H21"/>
    <mergeCell ref="D22:H22"/>
    <mergeCell ref="X22:Y22"/>
    <mergeCell ref="Z22:AA22"/>
    <mergeCell ref="AB22:AC22"/>
    <mergeCell ref="AL22:AM22"/>
    <mergeCell ref="AN22:AO22"/>
    <mergeCell ref="AP22:AQ22"/>
    <mergeCell ref="E24:K24"/>
    <mergeCell ref="X24:AA25"/>
    <mergeCell ref="AB24:AE25"/>
    <mergeCell ref="AG24:AI25"/>
    <mergeCell ref="AZ24:BA24"/>
    <mergeCell ref="BB24:BC24"/>
    <mergeCell ref="D25:F25"/>
    <mergeCell ref="G25:I25"/>
    <mergeCell ref="J25:L25"/>
    <mergeCell ref="D26:F26"/>
    <mergeCell ref="G26:I26"/>
    <mergeCell ref="J26:L26"/>
    <mergeCell ref="X26:Y26"/>
    <mergeCell ref="Z26:AA26"/>
    <mergeCell ref="AB26:AC26"/>
    <mergeCell ref="AD26:AE26"/>
    <mergeCell ref="AG26:AH26"/>
    <mergeCell ref="AJ26:AN26"/>
    <mergeCell ref="D27:F27"/>
    <mergeCell ref="G27:I27"/>
    <mergeCell ref="J27:L27"/>
    <mergeCell ref="X27:Y27"/>
    <mergeCell ref="Z27:AA27"/>
    <mergeCell ref="AB27:AC27"/>
    <mergeCell ref="AD27:AE27"/>
    <mergeCell ref="AG27:AH27"/>
    <mergeCell ref="AJ27:AN27"/>
    <mergeCell ref="D28:F28"/>
    <mergeCell ref="G28:I28"/>
    <mergeCell ref="J28:L28"/>
    <mergeCell ref="X28:Y28"/>
    <mergeCell ref="Z28:AA28"/>
    <mergeCell ref="AB28:AC28"/>
    <mergeCell ref="AD28:AE28"/>
    <mergeCell ref="AG28:AH28"/>
    <mergeCell ref="AJ28:AN28"/>
  </mergeCells>
  <conditionalFormatting sqref="C25 E24">
    <cfRule type="expression" priority="2" aboveAverage="0" equalAverage="0" bottom="0" percent="0" rank="0" text="" dxfId="0">
      <formula>IF(SUM(AT20:BB20)&lt;&gt;0,TRUE())</formula>
    </cfRule>
  </conditionalFormatting>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Z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0" activeCellId="0" sqref="C10"/>
    </sheetView>
  </sheetViews>
  <sheetFormatPr defaultColWidth="11.53515625" defaultRowHeight="12.8" zeroHeight="false" outlineLevelRow="0" outlineLevelCol="0"/>
  <cols>
    <col collapsed="false" customWidth="true" hidden="false" outlineLevel="0" max="1" min="1" style="51" width="12.51"/>
    <col collapsed="false" customWidth="true" hidden="false" outlineLevel="0" max="3" min="2" style="51" width="29.81"/>
    <col collapsed="false" customWidth="true" hidden="false" outlineLevel="0" max="7" min="4" style="51" width="3.87"/>
    <col collapsed="false" customWidth="true" hidden="false" outlineLevel="0" max="11" min="8" style="51" width="4.09"/>
    <col collapsed="false" customWidth="true" hidden="false" outlineLevel="0" max="13" min="12" style="51" width="3.05"/>
    <col collapsed="false" customWidth="true" hidden="false" outlineLevel="0" max="15" min="14" style="51" width="3.06"/>
    <col collapsed="false" customWidth="true" hidden="true" outlineLevel="0" max="21" min="16" style="51" width="9.27"/>
    <col collapsed="false" customWidth="true" hidden="true" outlineLevel="0" max="22" min="22" style="51" width="4.98"/>
    <col collapsed="false" customWidth="true" hidden="true" outlineLevel="0" max="23" min="23" style="51" width="6.82"/>
    <col collapsed="false" customWidth="true" hidden="true" outlineLevel="0" max="43" min="24" style="51" width="5.08"/>
    <col collapsed="false" customWidth="true" hidden="false" outlineLevel="0" max="44" min="44" style="51" width="5.08"/>
    <col collapsed="false" customWidth="true" hidden="false" outlineLevel="0" max="45" min="45" style="51" width="7.16"/>
    <col collapsed="false" customWidth="true" hidden="false" outlineLevel="0" max="46" min="46" style="51" width="5.66"/>
    <col collapsed="false" customWidth="true" hidden="false" outlineLevel="0" max="54" min="47" style="51" width="5.08"/>
    <col collapsed="false" customWidth="true" hidden="false" outlineLevel="0" max="55" min="55" style="51" width="5.06"/>
    <col collapsed="false" customWidth="true" hidden="false" outlineLevel="0" max="56" min="56" style="51" width="4.6"/>
    <col collapsed="false" customWidth="true" hidden="false" outlineLevel="0" max="66" min="57" style="51" width="5.09"/>
    <col collapsed="false" customWidth="true" hidden="false" outlineLevel="0" max="255" min="67" style="51" width="9.27"/>
    <col collapsed="false" customWidth="true" hidden="false" outlineLevel="0" max="260" min="256" style="1" width="9.27"/>
  </cols>
  <sheetData>
    <row r="1" customFormat="false" ht="26.1" hidden="false" customHeight="true" outlineLevel="0" collapsed="false">
      <c r="A1" s="52"/>
      <c r="B1" s="52"/>
      <c r="C1" s="52"/>
      <c r="D1" s="52"/>
      <c r="E1" s="52"/>
      <c r="F1" s="52"/>
      <c r="G1" s="52"/>
      <c r="H1" s="52"/>
      <c r="I1" s="53"/>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Z1" s="52"/>
    </row>
    <row r="2" customFormat="false" ht="5.1" hidden="false" customHeight="true" outlineLevel="0" collapsed="false">
      <c r="A2" s="54"/>
      <c r="B2" s="55"/>
      <c r="C2" s="55"/>
      <c r="D2" s="55"/>
      <c r="E2" s="55"/>
      <c r="F2" s="55"/>
      <c r="G2" s="55"/>
      <c r="H2" s="55"/>
      <c r="I2" s="55"/>
      <c r="J2" s="55"/>
      <c r="K2" s="55"/>
      <c r="L2" s="55"/>
      <c r="M2" s="55"/>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Z2" s="52"/>
    </row>
    <row r="3" customFormat="false" ht="26.1" hidden="false" customHeight="true" outlineLevel="0" collapsed="false">
      <c r="A3" s="54"/>
      <c r="B3" s="56" t="s">
        <v>58</v>
      </c>
      <c r="C3" s="57"/>
      <c r="D3" s="58"/>
      <c r="E3" s="58"/>
      <c r="F3" s="58"/>
      <c r="G3" s="58"/>
      <c r="H3" s="58"/>
      <c r="I3" s="59"/>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2"/>
      <c r="IU3" s="58"/>
      <c r="IV3" s="58"/>
      <c r="IW3" s="58"/>
      <c r="IX3" s="58"/>
      <c r="IZ3" s="58"/>
    </row>
    <row r="4" customFormat="false" ht="9.95" hidden="false" customHeight="true" outlineLevel="0" collapsed="false">
      <c r="A4" s="54"/>
      <c r="B4" s="60"/>
      <c r="C4" s="61"/>
    </row>
    <row r="5" customFormat="false" ht="20.1" hidden="false" customHeight="true" outlineLevel="0" collapsed="false">
      <c r="A5" s="54"/>
      <c r="B5" s="56" t="s">
        <v>59</v>
      </c>
      <c r="C5" s="57"/>
      <c r="D5" s="54"/>
      <c r="E5" s="54"/>
      <c r="F5" s="54"/>
      <c r="G5" s="54"/>
      <c r="H5" s="62" t="s">
        <v>60</v>
      </c>
      <c r="I5" s="54"/>
      <c r="J5" s="54"/>
      <c r="K5" s="54"/>
      <c r="L5" s="63"/>
      <c r="M5" s="57"/>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Z5" s="54"/>
    </row>
    <row r="6" customFormat="false" ht="9.95" hidden="false" customHeight="true" outlineLevel="0" collapsed="false">
      <c r="A6" s="54"/>
      <c r="B6" s="54"/>
      <c r="C6" s="64"/>
      <c r="D6" s="54"/>
      <c r="E6" s="54"/>
      <c r="F6" s="54"/>
      <c r="G6" s="54"/>
      <c r="H6" s="54"/>
      <c r="I6" s="54"/>
      <c r="J6" s="54"/>
      <c r="K6" s="54"/>
      <c r="L6" s="63"/>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Z6" s="54"/>
    </row>
    <row r="7" customFormat="false" ht="20.1" hidden="false" customHeight="true" outlineLevel="0" collapsed="false">
      <c r="A7" s="54"/>
      <c r="B7" s="56" t="s">
        <v>61</v>
      </c>
      <c r="C7" s="57" t="str">
        <f aca="false">Engagés!A5</f>
        <v>LIEU DE COMPETITION</v>
      </c>
      <c r="D7" s="54"/>
      <c r="E7" s="54"/>
      <c r="F7" s="54"/>
      <c r="G7" s="54"/>
      <c r="H7" s="62" t="s">
        <v>62</v>
      </c>
      <c r="I7" s="54"/>
      <c r="J7" s="54"/>
      <c r="K7" s="54"/>
      <c r="L7" s="63"/>
      <c r="M7" s="57" t="s">
        <v>52</v>
      </c>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Z7" s="54"/>
    </row>
    <row r="8" customFormat="false" ht="9.95" hidden="false" customHeight="true" outlineLevel="0" collapsed="false">
      <c r="A8" s="54"/>
      <c r="B8" s="54"/>
      <c r="C8" s="64"/>
      <c r="D8" s="54"/>
      <c r="E8" s="54"/>
      <c r="F8" s="54"/>
      <c r="G8" s="54"/>
      <c r="H8" s="54"/>
      <c r="I8" s="54"/>
      <c r="J8" s="54"/>
      <c r="K8" s="54"/>
      <c r="L8" s="63"/>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c r="IZ8" s="54"/>
    </row>
    <row r="9" customFormat="false" ht="20.1" hidden="false" customHeight="true" outlineLevel="0" collapsed="false">
      <c r="A9" s="54"/>
      <c r="B9" s="56" t="s">
        <v>63</v>
      </c>
      <c r="C9" s="65" t="str">
        <f aca="false">Engagés!A7</f>
        <v>DATE</v>
      </c>
      <c r="D9" s="54"/>
      <c r="E9" s="54"/>
      <c r="F9" s="54"/>
      <c r="G9" s="54"/>
      <c r="H9" s="62" t="s">
        <v>64</v>
      </c>
      <c r="I9" s="54"/>
      <c r="J9" s="54"/>
      <c r="K9" s="54"/>
      <c r="L9" s="63"/>
      <c r="M9" s="57"/>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c r="IZ9" s="54"/>
    </row>
    <row r="10" customFormat="false" ht="9.95" hidden="false" customHeight="true" outlineLevel="0" collapsed="false">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Z10" s="54"/>
    </row>
    <row r="11" customFormat="false" ht="20.1" hidden="false" customHeight="true" outlineLevel="0" collapsed="false">
      <c r="A11" s="66"/>
      <c r="B11" s="66" t="s">
        <v>65</v>
      </c>
      <c r="C11" s="67" t="s">
        <v>66</v>
      </c>
      <c r="D11" s="66" t="s">
        <v>43</v>
      </c>
      <c r="E11" s="66"/>
      <c r="F11" s="66"/>
      <c r="G11" s="66" t="s">
        <v>67</v>
      </c>
      <c r="H11" s="66"/>
      <c r="I11" s="66"/>
      <c r="J11" s="66"/>
      <c r="K11" s="66" t="s">
        <v>68</v>
      </c>
      <c r="L11" s="66"/>
      <c r="M11" s="66"/>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c r="IX11" s="54"/>
      <c r="IZ11" s="54"/>
    </row>
    <row r="12" customFormat="false" ht="20.1" hidden="false" customHeight="true" outlineLevel="0" collapsed="false">
      <c r="A12" s="57" t="str">
        <f aca="true">IF(ISERROR(MATCH($M$7&amp;K12,Engagés!$J$16:$J$39,0)),"",INDIRECT(ADDRESS(MATCH($M$7&amp;K12,Engagés!$J$1:$J$39,0),1,1,1,"Engagés")))</f>
        <v/>
      </c>
      <c r="B12" s="68" t="str">
        <f aca="false">IF(A12="","",VLOOKUP(A12,Engagés!$A$16:$F$39,2,0))</f>
        <v/>
      </c>
      <c r="C12" s="69" t="str">
        <f aca="false">IF(A12="","",VLOOKUP(A12,Engagés!$A$16:$F$39,4,0))</f>
        <v/>
      </c>
      <c r="D12" s="70" t="str">
        <f aca="false">IF(A12="","",VLOOKUP(A12,Engagés!$A$16:$F$39,6,0))</f>
        <v/>
      </c>
      <c r="E12" s="70"/>
      <c r="F12" s="70"/>
      <c r="G12" s="70" t="str">
        <f aca="false">IF(A12="","",VLOOKUP(A12,Engagés!$A$16:$F$39,3,0))</f>
        <v/>
      </c>
      <c r="H12" s="70"/>
      <c r="I12" s="70"/>
      <c r="J12" s="70"/>
      <c r="K12" s="57" t="n">
        <v>1</v>
      </c>
      <c r="L12" s="57"/>
      <c r="M12" s="57"/>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Z12" s="54"/>
    </row>
    <row r="13" customFormat="false" ht="20.1" hidden="false" customHeight="true" outlineLevel="0" collapsed="false">
      <c r="A13" s="57" t="str">
        <f aca="true">IF(ISERROR(MATCH($M$7&amp;K13,Engagés!$J$16:$J$39,0)),"",INDIRECT(ADDRESS(MATCH($M$7&amp;K13,Engagés!$J$1:$J$39,0),1,1,1,"Engagés")))</f>
        <v/>
      </c>
      <c r="B13" s="68" t="str">
        <f aca="false">IF(A13="","",VLOOKUP(A13,Engagés!$A$16:$F$39,2,0))</f>
        <v/>
      </c>
      <c r="C13" s="69" t="str">
        <f aca="false">IF(A13="","",VLOOKUP(A13,Engagés!$A$16:$F$39,4,0))</f>
        <v/>
      </c>
      <c r="D13" s="70" t="str">
        <f aca="false">IF(A13="","",VLOOKUP(A13,Engagés!$A$16:$F$39,6,0))</f>
        <v/>
      </c>
      <c r="E13" s="70"/>
      <c r="F13" s="70"/>
      <c r="G13" s="70" t="str">
        <f aca="false">IF(A13="","",VLOOKUP(A13,Engagés!$A$16:$F$39,3,0))</f>
        <v/>
      </c>
      <c r="H13" s="70"/>
      <c r="I13" s="70"/>
      <c r="J13" s="70"/>
      <c r="K13" s="57" t="n">
        <v>2</v>
      </c>
      <c r="L13" s="57"/>
      <c r="M13" s="57"/>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Z13" s="54"/>
    </row>
    <row r="14" customFormat="false" ht="20.1" hidden="false" customHeight="true" outlineLevel="0" collapsed="false">
      <c r="A14" s="57" t="str">
        <f aca="true">IF(ISERROR(MATCH($M$7&amp;K14,Engagés!$J$16:$J$39,0)),"",INDIRECT(ADDRESS(MATCH($M$7&amp;K14,Engagés!$J$1:$J$39,0),1,1,1,"Engagés")))</f>
        <v/>
      </c>
      <c r="B14" s="68" t="str">
        <f aca="false">IF(A14="","",VLOOKUP(A14,Engagés!$A$16:$F$39,2,0))</f>
        <v/>
      </c>
      <c r="C14" s="69" t="str">
        <f aca="false">IF(A14="","",VLOOKUP(A14,Engagés!$A$16:$F$39,4,0))</f>
        <v/>
      </c>
      <c r="D14" s="70" t="str">
        <f aca="false">IF(A14="","",VLOOKUP(A14,Engagés!$A$16:$F$39,6,0))</f>
        <v/>
      </c>
      <c r="E14" s="70"/>
      <c r="F14" s="70"/>
      <c r="G14" s="70" t="str">
        <f aca="false">IF(A14="","",VLOOKUP(A14,Engagés!$A$16:$F$39,3,0))</f>
        <v/>
      </c>
      <c r="H14" s="70"/>
      <c r="I14" s="70"/>
      <c r="J14" s="70"/>
      <c r="K14" s="57" t="n">
        <v>3</v>
      </c>
      <c r="L14" s="57"/>
      <c r="M14" s="57"/>
      <c r="N14" s="54"/>
      <c r="O14" s="54"/>
      <c r="P14" s="54"/>
      <c r="Q14" s="54"/>
      <c r="R14" s="54"/>
      <c r="S14" s="54"/>
      <c r="T14" s="54"/>
      <c r="U14" s="54"/>
      <c r="V14" s="54"/>
      <c r="W14" s="54"/>
      <c r="X14" s="71" t="s">
        <v>69</v>
      </c>
      <c r="Y14" s="71"/>
      <c r="Z14" s="71"/>
      <c r="AA14" s="71"/>
      <c r="AB14" s="71"/>
      <c r="AC14" s="71"/>
      <c r="AD14" s="54"/>
      <c r="AE14" s="54"/>
      <c r="AF14" s="54"/>
      <c r="AG14" s="54"/>
      <c r="AH14" s="54"/>
      <c r="AI14" s="54"/>
      <c r="AJ14" s="54"/>
      <c r="AK14" s="54"/>
      <c r="AL14" s="71" t="s">
        <v>70</v>
      </c>
      <c r="AM14" s="71"/>
      <c r="AN14" s="71"/>
      <c r="AO14" s="71"/>
      <c r="AP14" s="71"/>
      <c r="AQ14" s="71"/>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Z14" s="54"/>
    </row>
    <row r="15" customFormat="false" ht="20.1" hidden="false" customHeight="true" outlineLevel="0" collapsed="false">
      <c r="A15" s="54"/>
      <c r="B15" s="54"/>
      <c r="C15" s="54"/>
      <c r="D15" s="54"/>
      <c r="E15" s="54"/>
      <c r="F15" s="54"/>
      <c r="G15" s="54"/>
      <c r="H15" s="54"/>
      <c r="I15" s="54"/>
      <c r="J15" s="54"/>
      <c r="K15" s="54"/>
      <c r="L15" s="54"/>
      <c r="M15" s="54"/>
      <c r="N15" s="54"/>
      <c r="O15" s="54"/>
      <c r="P15" s="54"/>
      <c r="Q15" s="54"/>
      <c r="R15" s="54"/>
      <c r="S15" s="54"/>
      <c r="T15" s="54"/>
      <c r="U15" s="54"/>
      <c r="V15" s="54"/>
      <c r="W15" s="54"/>
      <c r="X15" s="72" t="s">
        <v>71</v>
      </c>
      <c r="Y15" s="72" t="s">
        <v>72</v>
      </c>
      <c r="Z15" s="72" t="s">
        <v>72</v>
      </c>
      <c r="AA15" s="72"/>
      <c r="AB15" s="72" t="s">
        <v>73</v>
      </c>
      <c r="AC15" s="72"/>
      <c r="AD15" s="54"/>
      <c r="AE15" s="73" t="s">
        <v>70</v>
      </c>
      <c r="AF15" s="73"/>
      <c r="AG15" s="73"/>
      <c r="AH15" s="73"/>
      <c r="AI15" s="73"/>
      <c r="AJ15" s="54"/>
      <c r="AK15" s="54"/>
      <c r="AL15" s="72" t="s">
        <v>71</v>
      </c>
      <c r="AM15" s="72" t="s">
        <v>72</v>
      </c>
      <c r="AN15" s="72" t="s">
        <v>72</v>
      </c>
      <c r="AO15" s="72"/>
      <c r="AP15" s="72" t="s">
        <v>73</v>
      </c>
      <c r="AQ15" s="72"/>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Z15" s="54"/>
    </row>
    <row r="16" customFormat="false" ht="24.7" hidden="false" customHeight="true" outlineLevel="0" collapsed="false">
      <c r="A16" s="54"/>
      <c r="B16" s="74" t="s">
        <v>74</v>
      </c>
      <c r="C16" s="74"/>
      <c r="D16" s="67" t="s">
        <v>75</v>
      </c>
      <c r="E16" s="67"/>
      <c r="F16" s="67"/>
      <c r="G16" s="67"/>
      <c r="H16" s="67"/>
      <c r="I16" s="66" t="n">
        <v>1</v>
      </c>
      <c r="J16" s="66" t="n">
        <v>2</v>
      </c>
      <c r="K16" s="66" t="n">
        <v>3</v>
      </c>
      <c r="L16" s="54"/>
      <c r="M16" s="54"/>
      <c r="N16" s="54"/>
      <c r="O16" s="54"/>
      <c r="P16" s="54"/>
      <c r="Q16" s="54"/>
      <c r="R16" s="54"/>
      <c r="S16" s="75" t="s">
        <v>76</v>
      </c>
      <c r="T16" s="75" t="s">
        <v>77</v>
      </c>
      <c r="U16" s="75" t="s">
        <v>78</v>
      </c>
      <c r="V16" s="54"/>
      <c r="W16" s="54"/>
      <c r="X16" s="72" t="s">
        <v>79</v>
      </c>
      <c r="Y16" s="72" t="s">
        <v>53</v>
      </c>
      <c r="Z16" s="72" t="s">
        <v>79</v>
      </c>
      <c r="AA16" s="72" t="s">
        <v>53</v>
      </c>
      <c r="AB16" s="72" t="s">
        <v>79</v>
      </c>
      <c r="AC16" s="72" t="s">
        <v>53</v>
      </c>
      <c r="AD16" s="54"/>
      <c r="AE16" s="76" t="n">
        <v>1</v>
      </c>
      <c r="AF16" s="76" t="n">
        <v>2</v>
      </c>
      <c r="AG16" s="76" t="n">
        <v>3</v>
      </c>
      <c r="AH16" s="76" t="n">
        <v>4</v>
      </c>
      <c r="AI16" s="76" t="n">
        <v>5</v>
      </c>
      <c r="AJ16" s="54"/>
      <c r="AK16" s="54"/>
      <c r="AL16" s="72" t="s">
        <v>79</v>
      </c>
      <c r="AM16" s="72" t="s">
        <v>53</v>
      </c>
      <c r="AN16" s="72" t="s">
        <v>79</v>
      </c>
      <c r="AO16" s="72" t="s">
        <v>53</v>
      </c>
      <c r="AP16" s="72" t="s">
        <v>79</v>
      </c>
      <c r="AQ16" s="72" t="s">
        <v>53</v>
      </c>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c r="IX16" s="54"/>
      <c r="IZ16" s="54"/>
    </row>
    <row r="17" customFormat="false" ht="24.7" hidden="false" customHeight="true" outlineLevel="0" collapsed="false">
      <c r="A17" s="77" t="s">
        <v>80</v>
      </c>
      <c r="B17" s="69" t="str">
        <f aca="false">IF(B12=""," ",B12)</f>
        <v> </v>
      </c>
      <c r="C17" s="69" t="str">
        <f aca="false">IF(B14=""," ",B14)</f>
        <v> </v>
      </c>
      <c r="D17" s="57"/>
      <c r="E17" s="57"/>
      <c r="F17" s="57"/>
      <c r="G17" s="57"/>
      <c r="H17" s="78"/>
      <c r="I17" s="57" t="str">
        <f aca="false">IF($U17="FG",0,IF($U17="FD",2,IF($S17="F",IF(COUNTIF($D17:$H17,"&lt;0")=Engagés!C13,IF(AND($B17&lt;&gt;"",$C17&lt;&gt;""),1,0),2),"")))</f>
        <v/>
      </c>
      <c r="J17" s="79"/>
      <c r="K17" s="57" t="str">
        <f aca="false">IF($U17="FG",2,IF($U17="FD",0,IF($S17="F",IF(COUNTIF($D17:$H17,"&lt;0")=Engagés!C13,2,1),"")))</f>
        <v/>
      </c>
      <c r="L17" s="54"/>
      <c r="M17" s="54"/>
      <c r="N17" s="54"/>
      <c r="O17" s="54"/>
      <c r="P17" s="54"/>
      <c r="Q17" s="80"/>
      <c r="R17" s="80" t="n">
        <f aca="false">IF(T17="=",1,0)</f>
        <v>1</v>
      </c>
      <c r="S17" s="75" t="str">
        <f aca="false">IF(OR(B17="",C17=""),"",IF(OR(COUNTIF(D17:H17,"&gt;=0")=Engagés!C13,COUNTIF(D17:H17,"&lt;0")=Engagés!C13,U17="FD",U17="FG"),"F",IF(AND(ISNA(MATCH("wo",D17:H17,0)),ISNA(MATCH("wo-",D17:H17,0))),"","F")))</f>
        <v/>
      </c>
      <c r="T17" s="81" t="str">
        <f aca="false">IF(OR(B17="",C17=""),"",IF(I21=K21,"=",""))</f>
        <v>=</v>
      </c>
      <c r="U17" s="75" t="str">
        <f aca="false">IF(ISERROR(MATCH("wo",D17:H17,0)),IF(ISERROR(MATCH("-wo",D17:H17,0)),"","FD"),"FG")</f>
        <v/>
      </c>
      <c r="V17" s="54"/>
      <c r="W17" s="82" t="s">
        <v>81</v>
      </c>
      <c r="X17" s="72" t="n">
        <f aca="false">IF(T17="=",IF(D17="",0,IF(D17&lt;0,ABS(D17),IF(D17&lt;10,11,D17+2)))+IF(E17="",0,IF(E17&lt;0,ABS(E17),IF(E17&lt;10,11,E17+2)))+IF(F17="",0,IF(F17&lt;0,ABS(F17),IF(F17&lt;10,11,F17+2)))+IF(G17="",0,IF(G17&lt;0,ABS(G17),IF(G17&lt;10,11,G17+2)))+IF(H17="",0,IF(H17&lt;0,ABS(H17),IF(H17&lt;10,11,H17+2))),"")</f>
        <v>0</v>
      </c>
      <c r="Y17" s="72" t="n">
        <f aca="false">IF(T17="=",IF(D17="",0,IF(D17&lt;0,IF(ABS(D17)&lt;10,11,ABS(D17)+2),ABS(D17)))+IF(E17="",0,IF(E17&lt;0,IF(ABS(E17)&lt;10,11,ABS(E17)+2),ABS(E17)))+IF(F17="",0,IF(F17&lt;0,IF(ABS(F17)&lt;10,11,ABS(F17)+2),ABS(F17)))+IF(G17="",0,IF(G17&lt;0,IF(ABS(G17)&lt;10,11,ABS(G17)+2),ABS(G17)))+IF(H17="",0,IF(H17&lt;0,IF(ABS(H17)&lt;10,11,ABS(H17)+2),ABS(H17))),"")</f>
        <v>0</v>
      </c>
      <c r="Z17" s="83"/>
      <c r="AA17" s="83"/>
      <c r="AB17" s="72" t="n">
        <f aca="false">IF(T17="=",Y17,"")</f>
        <v>0</v>
      </c>
      <c r="AC17" s="72" t="n">
        <f aca="false">IF(T17="=",X17,"")</f>
        <v>0</v>
      </c>
      <c r="AD17" s="54"/>
      <c r="AE17" s="84" t="n">
        <f aca="false">D17</f>
        <v>0</v>
      </c>
      <c r="AF17" s="84" t="n">
        <f aca="false">E17</f>
        <v>0</v>
      </c>
      <c r="AG17" s="85" t="n">
        <f aca="false">F17</f>
        <v>0</v>
      </c>
      <c r="AH17" s="85" t="n">
        <f aca="false">G17</f>
        <v>0</v>
      </c>
      <c r="AI17" s="85" t="n">
        <f aca="false">H17</f>
        <v>0</v>
      </c>
      <c r="AJ17" s="54"/>
      <c r="AK17" s="82" t="s">
        <v>81</v>
      </c>
      <c r="AL17" s="72" t="n">
        <f aca="false">IF(T17="=",COUNTIF(D17:H17,"&gt;=0"),0)</f>
        <v>0</v>
      </c>
      <c r="AM17" s="72" t="n">
        <f aca="false">IF(T17="=",COUNTIF(D17:H17,"&lt;0"),0)</f>
        <v>0</v>
      </c>
      <c r="AN17" s="83"/>
      <c r="AO17" s="83"/>
      <c r="AP17" s="72" t="n">
        <f aca="false">IF(T17="=",COUNTIF(D17:H17,"&lt;0"),0)</f>
        <v>0</v>
      </c>
      <c r="AQ17" s="72" t="n">
        <f aca="false">IF(T17="=",COUNTIF(D17:H17,"&gt;=0"),0)</f>
        <v>0</v>
      </c>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c r="IX17" s="54"/>
      <c r="IZ17" s="54"/>
    </row>
    <row r="18" customFormat="false" ht="24.7" hidden="false" customHeight="true" outlineLevel="0" collapsed="false">
      <c r="A18" s="77" t="s">
        <v>82</v>
      </c>
      <c r="B18" s="69" t="str">
        <f aca="false">IF(B13=""," ",B13)</f>
        <v> </v>
      </c>
      <c r="C18" s="69" t="str">
        <f aca="false">IF(B14=""," ",B14)</f>
        <v> </v>
      </c>
      <c r="D18" s="57"/>
      <c r="E18" s="57"/>
      <c r="F18" s="57"/>
      <c r="G18" s="57"/>
      <c r="H18" s="78"/>
      <c r="I18" s="79"/>
      <c r="J18" s="57" t="str">
        <f aca="false">IF($U18="FG",0,IF($U18="FD",2,IF($S18="F",IF(COUNTIF($D18:$H18,"&lt;0")=Engagés!C13,IF(AND($B18&lt;&gt;"",$C18&lt;&gt;""),1,0),2),"")))</f>
        <v/>
      </c>
      <c r="K18" s="57" t="str">
        <f aca="false">IF($U18="FG",2,IF($U18="FD",0,IF($S18="F",IF(COUNTIF($D18:$H18,"&lt;0")=Engagés!C13,2,1),"")))</f>
        <v/>
      </c>
      <c r="L18" s="54"/>
      <c r="M18" s="54"/>
      <c r="N18" s="54"/>
      <c r="O18" s="54"/>
      <c r="P18" s="54"/>
      <c r="Q18" s="80"/>
      <c r="R18" s="80" t="n">
        <f aca="false">IF(T18="=",1,0)</f>
        <v>1</v>
      </c>
      <c r="S18" s="75" t="str">
        <f aca="false">IF(OR(B18="",C18=""),"",IF(OR(COUNTIF(D18:H18,"&gt;=0")=Engagés!C13,COUNTIF(D18:H18,"&lt;0")=Engagés!C13,U18="FD",U18="FG"),"F",IF(AND(ISNA(MATCH("wo",D18:H18,0)),ISNA(MATCH("wo-",D18:H18,0))),"","F")))</f>
        <v/>
      </c>
      <c r="T18" s="81" t="str">
        <f aca="false">IF(OR(B18="",C18=""),"",IF(J$21=K$21,"=",""))</f>
        <v>=</v>
      </c>
      <c r="U18" s="75" t="str">
        <f aca="false">IF(ISERROR(MATCH("wo",D18:H18,0)),IF(ISERROR(MATCH("-wo",D18:H18,0)),"","FD"),"FG")</f>
        <v/>
      </c>
      <c r="V18" s="54"/>
      <c r="W18" s="82" t="s">
        <v>83</v>
      </c>
      <c r="X18" s="83"/>
      <c r="Y18" s="83"/>
      <c r="Z18" s="72" t="n">
        <f aca="false">IF(T18="=",IF(D18="",0,IF(D18&lt;0,ABS(D18),IF(D18&lt;10,11,D18+2)))+IF(E18="",0,IF(E18&lt;0,ABS(E18),IF(E18&lt;10,11,E18+2)))+IF(F18="",0,IF(F18&lt;0,ABS(F18),IF(F18&lt;10,11,F18+2)))+IF(G18="",0,IF(G18&lt;0,ABS(G18),IF(G18&lt;10,11,G18+2)))+IF(H18="",0,IF(H18&lt;0,ABS(H18),IF(H18&lt;10,11,H18+2))),"")</f>
        <v>0</v>
      </c>
      <c r="AA18" s="72" t="n">
        <f aca="false">IF(T18="=",IF(D18="",0,IF(D18&lt;0,IF(ABS(D18)&lt;10,11,ABS(D18)+2),ABS(D18)))+IF(E18="",0,IF(E18&lt;0,IF(ABS(E18)&lt;10,11,ABS(E18)+2),ABS(E18)))+IF(F18="",0,IF(F18&lt;0,IF(ABS(F18)&lt;10,11,ABS(F18)+2),ABS(F18)))+IF(G18="",0,IF(G18&lt;0,IF(ABS(G18)&lt;10,11,ABS(G18)+2),ABS(G18)))+IF(H18="",0,IF(H18&lt;0,IF(ABS(H18)&lt;10,11,ABS(H18)+2),ABS(H18))),"")</f>
        <v>0</v>
      </c>
      <c r="AB18" s="72" t="n">
        <f aca="false">IF(T18="=",AA18,"")</f>
        <v>0</v>
      </c>
      <c r="AC18" s="72" t="n">
        <f aca="false">IF(T18="=",Z18,"")</f>
        <v>0</v>
      </c>
      <c r="AD18" s="54"/>
      <c r="AE18" s="84" t="n">
        <f aca="false">D18</f>
        <v>0</v>
      </c>
      <c r="AF18" s="84" t="n">
        <f aca="false">E18</f>
        <v>0</v>
      </c>
      <c r="AG18" s="84" t="n">
        <f aca="false">F18</f>
        <v>0</v>
      </c>
      <c r="AH18" s="84" t="n">
        <f aca="false">G18</f>
        <v>0</v>
      </c>
      <c r="AI18" s="84" t="n">
        <f aca="false">H18</f>
        <v>0</v>
      </c>
      <c r="AJ18" s="54"/>
      <c r="AK18" s="82" t="s">
        <v>83</v>
      </c>
      <c r="AL18" s="83"/>
      <c r="AM18" s="83"/>
      <c r="AN18" s="72" t="n">
        <f aca="false">IF(T18="=",COUNTIF(D18:H18,"&gt;=0"),0)</f>
        <v>0</v>
      </c>
      <c r="AO18" s="72" t="n">
        <f aca="false">IF(T18="=",COUNTIF(D18:H18,"&lt;0"),0)</f>
        <v>0</v>
      </c>
      <c r="AP18" s="72" t="n">
        <f aca="false">IF(T18="=",COUNTIF(D18:H18,"&lt;0"),0)</f>
        <v>0</v>
      </c>
      <c r="AQ18" s="72" t="n">
        <f aca="false">IF(T18="=",COUNTIF(D18:H18,"&gt;=0"),0)</f>
        <v>0</v>
      </c>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c r="IX18" s="54"/>
      <c r="IZ18" s="54"/>
    </row>
    <row r="19" customFormat="false" ht="24.7" hidden="false" customHeight="true" outlineLevel="0" collapsed="false">
      <c r="A19" s="77" t="s">
        <v>84</v>
      </c>
      <c r="B19" s="69" t="str">
        <f aca="false">IF(B12=""," ",B12)</f>
        <v> </v>
      </c>
      <c r="C19" s="69" t="str">
        <f aca="false">IF(B13=""," ",B13)</f>
        <v> </v>
      </c>
      <c r="D19" s="57"/>
      <c r="E19" s="57"/>
      <c r="F19" s="57"/>
      <c r="G19" s="57"/>
      <c r="H19" s="78"/>
      <c r="I19" s="57" t="str">
        <f aca="false">IF($U19="FG",0,IF($U19="FD",2,IF($S19="F",IF(COUNTIF($D19:$H19,"&lt;0")=Engagés!C13,IF(AND($B19&lt;&gt;"",$C19&lt;&gt;""),1,0),2),"")))</f>
        <v/>
      </c>
      <c r="J19" s="57" t="str">
        <f aca="false">IF($U19="FG",2,IF($U19="FD",0,IF($S19="F",IF(COUNTIF($D19:$H19,"&lt;0")=Engagés!C13,2,1),"")))</f>
        <v/>
      </c>
      <c r="K19" s="79"/>
      <c r="L19" s="54"/>
      <c r="M19" s="54"/>
      <c r="N19" s="54"/>
      <c r="O19" s="54"/>
      <c r="P19" s="54"/>
      <c r="Q19" s="80"/>
      <c r="R19" s="80" t="n">
        <f aca="false">IF(T19="=",1,0)</f>
        <v>1</v>
      </c>
      <c r="S19" s="75" t="str">
        <f aca="false">IF(OR(B19="",C19=""),"",IF(OR(COUNTIF(D19:H19,"&gt;=0")=Engagés!C13,COUNTIF(D19:H19,"&lt;0")=Engagés!C13,U19="FD",U19="FG"),"F",IF(AND(ISNA(MATCH("wo",D19:H19,0)),ISNA(MATCH("wo-",D19:H19,0))),"","F")))</f>
        <v/>
      </c>
      <c r="T19" s="81" t="str">
        <f aca="false">IF(OR(B19="",C19=""),"",IF(I21=J21,"=",""))</f>
        <v>=</v>
      </c>
      <c r="U19" s="75" t="str">
        <f aca="false">IF(ISERROR(MATCH("wo",D19:H19,0)),IF(ISERROR(MATCH("-wo",D19:H19,0)),"","FD"),"FG")</f>
        <v/>
      </c>
      <c r="V19" s="54"/>
      <c r="W19" s="82" t="s">
        <v>85</v>
      </c>
      <c r="X19" s="72" t="n">
        <f aca="false">IF(T19="=",IF(D19="",0,IF(D19&lt;0,ABS(D19),IF(D19&lt;10,11,D19+2)))+IF(E19="",0,IF(E19&lt;0,ABS(E19),IF(E19&lt;10,11,E19+2)))+IF(F19="",0,IF(F19&lt;0,ABS(F19),IF(F19&lt;10,11,F19+2)))+IF(G19="",0,IF(G19&lt;0,ABS(G19),IF(G19&lt;10,11,G19+2)))+IF(H19="",0,IF(H19&lt;0,ABS(H19),IF(H19&lt;10,11,H19+2))),"")</f>
        <v>0</v>
      </c>
      <c r="Y19" s="72" t="n">
        <f aca="false">IF(T19="=",IF(D19="",0,IF(D19&lt;0,IF(ABS(D19)&lt;10,11,ABS(D19)+2),ABS(D19)))+IF(E19="",0,IF(E19&lt;0,IF(ABS(E19)&lt;10,11,ABS(E19)+2),ABS(E19)))+IF(F19="",0,IF(F19&lt;0,IF(ABS(F19)&lt;10,11,ABS(F19)+2),ABS(F19)))+IF(G19="",0,IF(G19&lt;0,IF(ABS(G19)&lt;10,11,ABS(G19)+2),ABS(G19)))+IF(H19="",0,IF(H19&lt;0,IF(ABS(H19)&lt;10,11,ABS(H19)+2),ABS(H19))),"")</f>
        <v>0</v>
      </c>
      <c r="Z19" s="72" t="n">
        <f aca="false">IF(T19="=",Y19,"")</f>
        <v>0</v>
      </c>
      <c r="AA19" s="72" t="n">
        <f aca="false">IF(T19="=",X19,"")</f>
        <v>0</v>
      </c>
      <c r="AB19" s="83"/>
      <c r="AC19" s="83"/>
      <c r="AD19" s="54"/>
      <c r="AE19" s="84" t="n">
        <f aca="false">D19</f>
        <v>0</v>
      </c>
      <c r="AF19" s="84" t="n">
        <f aca="false">E19</f>
        <v>0</v>
      </c>
      <c r="AG19" s="84" t="n">
        <f aca="false">F19</f>
        <v>0</v>
      </c>
      <c r="AH19" s="84" t="n">
        <f aca="false">G19</f>
        <v>0</v>
      </c>
      <c r="AI19" s="84" t="n">
        <f aca="false">H19</f>
        <v>0</v>
      </c>
      <c r="AJ19" s="54"/>
      <c r="AK19" s="82" t="s">
        <v>85</v>
      </c>
      <c r="AL19" s="72" t="n">
        <f aca="false">IF(T19="=",COUNTIF(D19:H19,"&gt;=0"),0)</f>
        <v>0</v>
      </c>
      <c r="AM19" s="72" t="n">
        <f aca="false">IF(T19="=",COUNTIF(D19:H19,"&lt;0"),0)</f>
        <v>0</v>
      </c>
      <c r="AN19" s="72" t="n">
        <f aca="false">IF(T19="=",COUNTIF(D19:H19,"&lt;0"),0)</f>
        <v>0</v>
      </c>
      <c r="AO19" s="72" t="n">
        <f aca="false">IF(T19="=",COUNTIF(D19:H19,"&gt;=0"),0)</f>
        <v>0</v>
      </c>
      <c r="AP19" s="83"/>
      <c r="AQ19" s="83"/>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Z19" s="54"/>
    </row>
    <row r="20" customFormat="false" ht="20.1" hidden="false" customHeight="true" outlineLevel="0" collapsed="false">
      <c r="A20" s="54"/>
      <c r="B20" s="54"/>
      <c r="C20" s="54"/>
      <c r="D20" s="54"/>
      <c r="E20" s="54"/>
      <c r="F20" s="54"/>
      <c r="G20" s="54"/>
      <c r="H20" s="54"/>
      <c r="I20" s="54"/>
      <c r="J20" s="54"/>
      <c r="K20" s="54"/>
      <c r="L20" s="54"/>
      <c r="M20" s="54"/>
      <c r="N20" s="54"/>
      <c r="O20" s="54"/>
      <c r="P20" s="54"/>
      <c r="Q20" s="54"/>
      <c r="R20" s="54"/>
      <c r="S20" s="57" t="n">
        <f aca="false">COUNTIF(S17:S19,"F")</f>
        <v>0</v>
      </c>
      <c r="T20" s="57" t="n">
        <f aca="false">SUM(R17:R20)</f>
        <v>3</v>
      </c>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false" ht="20.1" hidden="false" customHeight="true" outlineLevel="0" collapsed="false">
      <c r="A21" s="54"/>
      <c r="B21" s="54"/>
      <c r="C21" s="54"/>
      <c r="D21" s="86" t="s">
        <v>86</v>
      </c>
      <c r="E21" s="86"/>
      <c r="F21" s="86"/>
      <c r="G21" s="86"/>
      <c r="H21" s="86"/>
      <c r="I21" s="87" t="n">
        <f aca="false">SUM(I17:I19)</f>
        <v>0</v>
      </c>
      <c r="J21" s="87" t="n">
        <f aca="false">SUM(J17:J19)</f>
        <v>0</v>
      </c>
      <c r="K21" s="87" t="n">
        <f aca="false">SUM(K17:K19)</f>
        <v>0</v>
      </c>
      <c r="L21" s="54"/>
      <c r="M21" s="54"/>
      <c r="N21" s="54"/>
      <c r="O21" s="54"/>
      <c r="P21" s="54"/>
      <c r="Q21" s="80"/>
      <c r="R21" s="80"/>
      <c r="S21" s="64"/>
      <c r="T21" s="54"/>
      <c r="U21" s="54"/>
      <c r="V21" s="54"/>
      <c r="W21" s="54"/>
      <c r="X21" s="72" t="n">
        <f aca="false">SUM(X17:X19)</f>
        <v>0</v>
      </c>
      <c r="Y21" s="72" t="n">
        <f aca="false">SUM(Y17:Y19)</f>
        <v>0</v>
      </c>
      <c r="Z21" s="72" t="n">
        <f aca="false">SUM(Z17:Z19)</f>
        <v>0</v>
      </c>
      <c r="AA21" s="72" t="n">
        <f aca="false">SUM(AA17:AA19)</f>
        <v>0</v>
      </c>
      <c r="AB21" s="72" t="n">
        <f aca="false">SUM(AB17:AB19)</f>
        <v>0</v>
      </c>
      <c r="AC21" s="72" t="n">
        <f aca="false">SUM(AC17:AC19)</f>
        <v>0</v>
      </c>
      <c r="AD21" s="54"/>
      <c r="AE21" s="54"/>
      <c r="AF21" s="54"/>
      <c r="AG21" s="54"/>
      <c r="AH21" s="54"/>
      <c r="AI21" s="54"/>
      <c r="AJ21" s="54"/>
      <c r="AK21" s="54"/>
      <c r="AL21" s="72" t="n">
        <f aca="false">SUM(AL17:AL19)</f>
        <v>0</v>
      </c>
      <c r="AM21" s="72" t="n">
        <f aca="false">SUM(AM17:AM19)</f>
        <v>0</v>
      </c>
      <c r="AN21" s="72" t="n">
        <f aca="false">SUM(AN17:AN19)</f>
        <v>0</v>
      </c>
      <c r="AO21" s="72" t="n">
        <f aca="false">SUM(AO17:AO19)</f>
        <v>0</v>
      </c>
      <c r="AP21" s="72" t="n">
        <f aca="false">SUM(AP17:AP19)</f>
        <v>0</v>
      </c>
      <c r="AQ21" s="72" t="n">
        <f aca="false">SUM(AQ17:AQ19)</f>
        <v>0</v>
      </c>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Z21" s="54"/>
    </row>
    <row r="22" customFormat="false" ht="20.1" hidden="false" customHeight="true" outlineLevel="0" collapsed="false">
      <c r="A22" s="54"/>
      <c r="B22" s="62" t="s">
        <v>87</v>
      </c>
      <c r="C22" s="54"/>
      <c r="D22" s="88" t="s">
        <v>88</v>
      </c>
      <c r="E22" s="88"/>
      <c r="F22" s="88"/>
      <c r="G22" s="88"/>
      <c r="H22" s="88"/>
      <c r="I22" s="57" t="str">
        <f aca="false">IF($AF$25="ok",AI26,"")</f>
        <v/>
      </c>
      <c r="J22" s="57" t="str">
        <f aca="false">IF($AF$25="ok",AI27,"")</f>
        <v/>
      </c>
      <c r="K22" s="57" t="str">
        <f aca="false">IF($AF$25="ok",AI28,"")</f>
        <v/>
      </c>
      <c r="L22" s="54"/>
      <c r="M22" s="54"/>
      <c r="N22" s="54"/>
      <c r="O22" s="54"/>
      <c r="P22" s="54"/>
      <c r="Q22" s="64"/>
      <c r="R22" s="64"/>
      <c r="S22" s="54"/>
      <c r="T22" s="54"/>
      <c r="U22" s="54"/>
      <c r="V22" s="54"/>
      <c r="W22" s="54"/>
      <c r="X22" s="89" t="str">
        <f aca="false">IF((X21+Y21)&lt;&gt;0,X21/Y21,"")</f>
        <v/>
      </c>
      <c r="Y22" s="89" t="str">
        <f aca="false">IF((Y21+Z21)&lt;&gt;0,Y21/Z21,"")</f>
        <v/>
      </c>
      <c r="Z22" s="89" t="str">
        <f aca="false">IF((Z21+AA21)&lt;&gt;0,Z21/AA21,"")</f>
        <v/>
      </c>
      <c r="AA22" s="89" t="str">
        <f aca="false">IF((AA21+AB21)&lt;&gt;0,AA21/AB21,"")</f>
        <v/>
      </c>
      <c r="AB22" s="89" t="str">
        <f aca="false">IF((AB21+AC21)&lt;&gt;0,AB21/AC21,"")</f>
        <v/>
      </c>
      <c r="AC22" s="89"/>
      <c r="AD22" s="54"/>
      <c r="AE22" s="54"/>
      <c r="AF22" s="54"/>
      <c r="AG22" s="54"/>
      <c r="AH22" s="54"/>
      <c r="AI22" s="54"/>
      <c r="AJ22" s="54"/>
      <c r="AK22" s="54"/>
      <c r="AL22" s="90" t="str">
        <f aca="false">IF((AL21+AM21)&lt;&gt;0,IF(AM21=0,AL21,AL21/AM21),"")</f>
        <v/>
      </c>
      <c r="AM22" s="90"/>
      <c r="AN22" s="90" t="str">
        <f aca="false">IF((AN21+AO21)&lt;&gt;0,IF(AO21=0,AN21,AN21/AO21),"")</f>
        <v/>
      </c>
      <c r="AO22" s="90" t="str">
        <f aca="false">IF((AO21+AP21)&lt;&gt;0,IF(AP21=0,AO21,AO21/AP21),"")</f>
        <v/>
      </c>
      <c r="AP22" s="90" t="str">
        <f aca="false">IF((AP21+AQ21)&lt;&gt;0,IF(AQ21=0,AP21,AP21/AQ21),"")</f>
        <v/>
      </c>
      <c r="AQ22" s="90" t="str">
        <f aca="false">IF((AQ21+AZ21)&lt;&gt;0,IF(AZ21=0,AQ21,AQ21/AZ21),"")</f>
        <v/>
      </c>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Z22" s="54"/>
    </row>
    <row r="23" customFormat="false" ht="20.1" hidden="false" customHeight="true" outlineLevel="0" collapsed="false">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91" t="n">
        <f aca="false">3-COUNTIF(B17:B19,"=0")-COUNTIF(B17:B19,"")</f>
        <v>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c r="IX23" s="54"/>
      <c r="IZ23" s="54"/>
    </row>
    <row r="24" customFormat="false" ht="20.1" hidden="false" customHeight="true" outlineLevel="0" collapsed="false">
      <c r="A24" s="54"/>
      <c r="B24" s="54"/>
      <c r="C24" s="54"/>
      <c r="D24" s="54"/>
      <c r="E24" s="92"/>
      <c r="F24" s="92"/>
      <c r="G24" s="92"/>
      <c r="H24" s="92"/>
      <c r="I24" s="92"/>
      <c r="J24" s="92"/>
      <c r="K24" s="92"/>
      <c r="L24" s="54"/>
      <c r="M24" s="54"/>
      <c r="N24" s="54"/>
      <c r="O24" s="54"/>
      <c r="P24" s="54"/>
      <c r="Q24" s="54"/>
      <c r="R24" s="54"/>
      <c r="S24" s="54"/>
      <c r="T24" s="93"/>
      <c r="U24" s="54"/>
      <c r="V24" s="54"/>
      <c r="W24" s="54"/>
      <c r="X24" s="94" t="s">
        <v>89</v>
      </c>
      <c r="Y24" s="94"/>
      <c r="Z24" s="94"/>
      <c r="AA24" s="94"/>
      <c r="AB24" s="95" t="s">
        <v>90</v>
      </c>
      <c r="AC24" s="95"/>
      <c r="AD24" s="95"/>
      <c r="AE24" s="95"/>
      <c r="AF24" s="91" t="n">
        <f aca="false">IF(AF23=4,6,IF(AF23=3,3,IF(AF23=2,1,0)))</f>
        <v>3</v>
      </c>
      <c r="AG24" s="96" t="s">
        <v>91</v>
      </c>
      <c r="AH24" s="96"/>
      <c r="AI24" s="96"/>
      <c r="AJ24" s="54"/>
      <c r="AK24" s="54"/>
      <c r="AL24" s="54"/>
      <c r="AM24" s="54"/>
      <c r="AN24" s="54"/>
      <c r="AO24" s="54"/>
      <c r="AP24" s="54"/>
      <c r="AQ24" s="54"/>
      <c r="AR24" s="54"/>
      <c r="AS24" s="54"/>
      <c r="AT24" s="54"/>
      <c r="AU24" s="54"/>
      <c r="AV24" s="54"/>
      <c r="AW24" s="54"/>
      <c r="AX24" s="54"/>
      <c r="AY24" s="54"/>
      <c r="AZ24" s="97"/>
      <c r="BA24" s="97"/>
      <c r="BB24" s="97"/>
      <c r="BC24" s="97"/>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Z24" s="54"/>
    </row>
    <row r="25" customFormat="false" ht="29.15" hidden="false" customHeight="true" outlineLevel="0" collapsed="false">
      <c r="A25" s="54"/>
      <c r="B25" s="98" t="s">
        <v>92</v>
      </c>
      <c r="C25" s="99"/>
      <c r="D25" s="92" t="str">
        <f aca="false">IF($S$20=Engagés!$L$18,IF($T$20=0,"","Coef"&amp;CHAR(10)&amp;"Manches"),"")</f>
        <v/>
      </c>
      <c r="E25" s="92"/>
      <c r="F25" s="92"/>
      <c r="G25" s="92" t="str">
        <f aca="false">IF($S$20=Engagés!$L$18,IF($T$20=0,"","Coef"&amp;CHAR(10)&amp;"Points"),"")</f>
        <v/>
      </c>
      <c r="H25" s="92"/>
      <c r="I25" s="92"/>
      <c r="J25" s="92" t="str">
        <f aca="false">IF($S$20=Engagés!$L$18,IF($T$20=0,"","Joueur"),"")</f>
        <v/>
      </c>
      <c r="K25" s="92"/>
      <c r="L25" s="92"/>
      <c r="M25" s="54"/>
      <c r="N25" s="54"/>
      <c r="O25" s="54"/>
      <c r="P25" s="54"/>
      <c r="Q25" s="54"/>
      <c r="R25" s="54"/>
      <c r="S25" s="100"/>
      <c r="T25" s="54"/>
      <c r="U25" s="54"/>
      <c r="V25" s="54"/>
      <c r="W25" s="54"/>
      <c r="X25" s="94"/>
      <c r="Y25" s="94"/>
      <c r="Z25" s="94"/>
      <c r="AA25" s="94"/>
      <c r="AB25" s="95"/>
      <c r="AC25" s="95"/>
      <c r="AD25" s="95"/>
      <c r="AE25" s="95"/>
      <c r="AF25" s="91" t="str">
        <f aca="false">IF(AND(COUNTIF(S17:S19,"F")=AF24,AF24&gt;0),"ok","")</f>
        <v/>
      </c>
      <c r="AG25" s="96"/>
      <c r="AH25" s="96"/>
      <c r="AI25" s="96"/>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c r="IX25" s="54"/>
      <c r="IZ25" s="54"/>
    </row>
    <row r="26" customFormat="false" ht="19.9" hidden="false" customHeight="true" outlineLevel="0" collapsed="false">
      <c r="A26" s="101" t="s">
        <v>93</v>
      </c>
      <c r="B26" s="69" t="str">
        <f aca="false">_xlfn.IFNA(INDEX($AJ$26:$AJ$28,MATCH(1,$AI$26:$AI$28,0)),"")</f>
        <v/>
      </c>
      <c r="C26" s="64" t="str">
        <f aca="false">_xlfn.IFNA(INDEX($AO$26:$AO$28,MATCH(1,$AI$26:$AI$28,0)),"")</f>
        <v/>
      </c>
      <c r="D26" s="92" t="str">
        <f aca="false">IF($S$20=Engagés!$L$18,IF($T$20=0,"",AB26),"")</f>
        <v/>
      </c>
      <c r="E26" s="92"/>
      <c r="F26" s="92"/>
      <c r="G26" s="92" t="str">
        <f aca="false">IF($S$20=Engagés!$L$18,IF($T$20=0,"",X26),"")</f>
        <v/>
      </c>
      <c r="H26" s="92"/>
      <c r="I26" s="92"/>
      <c r="J26" s="92" t="str">
        <f aca="false">IF($S$20=Engagés!$L$18,IF($T$20=0,"","1"),"")</f>
        <v/>
      </c>
      <c r="K26" s="92"/>
      <c r="L26" s="92"/>
      <c r="M26" s="54"/>
      <c r="N26" s="54"/>
      <c r="O26" s="54"/>
      <c r="P26" s="54"/>
      <c r="Q26" s="54"/>
      <c r="R26" s="54"/>
      <c r="S26" s="102"/>
      <c r="T26" s="54"/>
      <c r="U26" s="54"/>
      <c r="V26" s="54"/>
      <c r="W26" s="54"/>
      <c r="X26" s="103" t="n">
        <f aca="false">IF(X22&lt;&gt;"",X22,0)</f>
        <v>0</v>
      </c>
      <c r="Y26" s="103"/>
      <c r="Z26" s="103" t="n">
        <f aca="false">IF(X26&lt;&gt;"",RANK(X26,$X$26:$X$28,0),"")</f>
        <v>1</v>
      </c>
      <c r="AA26" s="103"/>
      <c r="AB26" s="103" t="n">
        <f aca="false">IF(AL22&lt;&gt;"",AL22,0)</f>
        <v>0</v>
      </c>
      <c r="AC26" s="103"/>
      <c r="AD26" s="103" t="n">
        <f aca="false">IF(AB26&lt;&gt;"",RANK(AB26,$AB$26:$AB$28,0),"")</f>
        <v>1</v>
      </c>
      <c r="AE26" s="103"/>
      <c r="AF26" s="104" t="s">
        <v>71</v>
      </c>
      <c r="AG26" s="104" t="n">
        <f aca="false">$I$21+($AB$26/10)+($X$26/100)</f>
        <v>0</v>
      </c>
      <c r="AH26" s="104"/>
      <c r="AI26" s="104" t="str">
        <f aca="false">IF(AG26&lt;&gt;0,RANK(AG26,$AG$26:$AG$28,0),"")</f>
        <v/>
      </c>
      <c r="AJ26" s="72" t="str">
        <f aca="false">B12</f>
        <v/>
      </c>
      <c r="AK26" s="72"/>
      <c r="AL26" s="72"/>
      <c r="AM26" s="72"/>
      <c r="AN26" s="72"/>
      <c r="AO26" s="104" t="str">
        <f aca="false">A12</f>
        <v/>
      </c>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Z26" s="54"/>
    </row>
    <row r="27" customFormat="false" ht="19.9" hidden="false" customHeight="true" outlineLevel="0" collapsed="false">
      <c r="A27" s="101" t="s">
        <v>94</v>
      </c>
      <c r="B27" s="69" t="str">
        <f aca="false">_xlfn.IFNA(INDEX($AJ$26:$AJ$28,MATCH(2,$AI$26:$AI$28,0)),"")</f>
        <v/>
      </c>
      <c r="C27" s="64" t="str">
        <f aca="false">_xlfn.IFNA(INDEX($AO$26:$AO$28,MATCH(2,$AI$26:$AI$28,0)),"")</f>
        <v/>
      </c>
      <c r="D27" s="92" t="str">
        <f aca="false">IF($S$20=Engagés!$L$18,IF($T$20=0,"",AB27),"")</f>
        <v/>
      </c>
      <c r="E27" s="92"/>
      <c r="F27" s="92"/>
      <c r="G27" s="92" t="str">
        <f aca="false">IF($S$20=Engagés!$L$18,IF($T$20=0,"",X27),"")</f>
        <v/>
      </c>
      <c r="H27" s="92"/>
      <c r="I27" s="92"/>
      <c r="J27" s="92" t="str">
        <f aca="false">IF($S$20=Engagés!$L$18,IF($T$20=0,"","2"),"")</f>
        <v/>
      </c>
      <c r="K27" s="92"/>
      <c r="L27" s="92"/>
      <c r="M27" s="54"/>
      <c r="N27" s="54"/>
      <c r="O27" s="54"/>
      <c r="P27" s="54"/>
      <c r="Q27" s="54"/>
      <c r="R27" s="54"/>
      <c r="S27" s="102"/>
      <c r="T27" s="54"/>
      <c r="U27" s="54"/>
      <c r="V27" s="54"/>
      <c r="W27" s="54"/>
      <c r="X27" s="103" t="n">
        <f aca="false">IF(Z22&lt;&gt;"",Z22,0)</f>
        <v>0</v>
      </c>
      <c r="Y27" s="103"/>
      <c r="Z27" s="103" t="n">
        <f aca="false">IF(X27&lt;&gt;"",RANK(X27,$X$26:$X$28,0),"")</f>
        <v>1</v>
      </c>
      <c r="AA27" s="103"/>
      <c r="AB27" s="103" t="n">
        <f aca="false">IF(AN22&lt;&gt;"",AN22,0)</f>
        <v>0</v>
      </c>
      <c r="AC27" s="103"/>
      <c r="AD27" s="103" t="n">
        <f aca="false">IF(AB27&lt;&gt;"",RANK(AB27,$AB$26:$AB$28,0),"")</f>
        <v>1</v>
      </c>
      <c r="AE27" s="103"/>
      <c r="AF27" s="104" t="s">
        <v>72</v>
      </c>
      <c r="AG27" s="104" t="n">
        <f aca="false">$J$21+($AB$27/10)+($X$27/100)</f>
        <v>0</v>
      </c>
      <c r="AH27" s="104"/>
      <c r="AI27" s="104" t="str">
        <f aca="false">IF(AG27&lt;&gt;0,RANK(AG27,$AG$26:$AG$28,0),"")</f>
        <v/>
      </c>
      <c r="AJ27" s="72" t="str">
        <f aca="false">B13</f>
        <v/>
      </c>
      <c r="AK27" s="72"/>
      <c r="AL27" s="72"/>
      <c r="AM27" s="72"/>
      <c r="AN27" s="72"/>
      <c r="AO27" s="104" t="str">
        <f aca="false">A13</f>
        <v/>
      </c>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Z27" s="54"/>
    </row>
    <row r="28" customFormat="false" ht="19.9" hidden="false" customHeight="true" outlineLevel="0" collapsed="false">
      <c r="A28" s="101" t="s">
        <v>95</v>
      </c>
      <c r="B28" s="69" t="str">
        <f aca="false">_xlfn.IFNA(INDEX($AJ$26:$AJ$28,MATCH(3,$AI$26:$AI$28,0)),"")</f>
        <v/>
      </c>
      <c r="C28" s="64" t="str">
        <f aca="false">_xlfn.IFNA(INDEX($AO$26:$AO$28,MATCH(3,$AI$26:$AI$28,0)),"")</f>
        <v/>
      </c>
      <c r="D28" s="92" t="str">
        <f aca="false">IF($S$20=Engagés!$L$18,IF($T$20=0,"",AB28),"")</f>
        <v/>
      </c>
      <c r="E28" s="92"/>
      <c r="F28" s="92"/>
      <c r="G28" s="92" t="str">
        <f aca="false">IF($S$20=Engagés!$L$18,IF($T$20=0,"",X28),"")</f>
        <v/>
      </c>
      <c r="H28" s="92"/>
      <c r="I28" s="92"/>
      <c r="J28" s="92" t="str">
        <f aca="false">IF($S$20=Engagés!$L$18,IF($T$20=0,"","3"),"")</f>
        <v/>
      </c>
      <c r="K28" s="92"/>
      <c r="L28" s="92"/>
      <c r="M28" s="54"/>
      <c r="N28" s="54"/>
      <c r="O28" s="54"/>
      <c r="P28" s="54"/>
      <c r="Q28" s="54"/>
      <c r="R28" s="54"/>
      <c r="S28" s="54"/>
      <c r="T28" s="54"/>
      <c r="U28" s="54"/>
      <c r="V28" s="54"/>
      <c r="W28" s="54"/>
      <c r="X28" s="103" t="n">
        <f aca="false">IF(AB22&lt;&gt;"",AB22,0)</f>
        <v>0</v>
      </c>
      <c r="Y28" s="103"/>
      <c r="Z28" s="103" t="n">
        <f aca="false">IF(X28&lt;&gt;"",RANK(X28,$X$26:$X$28,0),"")</f>
        <v>1</v>
      </c>
      <c r="AA28" s="103"/>
      <c r="AB28" s="103" t="n">
        <f aca="false">IF(AP22&lt;&gt;"",AP22,0)</f>
        <v>0</v>
      </c>
      <c r="AC28" s="103"/>
      <c r="AD28" s="103" t="n">
        <f aca="false">IF(AB28&lt;&gt;"",RANK(AB28,$AB$26:$AB$28,0),"")</f>
        <v>1</v>
      </c>
      <c r="AE28" s="103"/>
      <c r="AF28" s="104" t="s">
        <v>73</v>
      </c>
      <c r="AG28" s="104" t="n">
        <f aca="false">$K$21+($AB$28/10)+($X$28/100)</f>
        <v>0</v>
      </c>
      <c r="AH28" s="104"/>
      <c r="AI28" s="104" t="str">
        <f aca="false">IF(AG28&lt;&gt;0,RANK(AG28,$AG$26:$AG$28,0),"")</f>
        <v/>
      </c>
      <c r="AJ28" s="72" t="str">
        <f aca="false">B14</f>
        <v/>
      </c>
      <c r="AK28" s="72"/>
      <c r="AL28" s="72"/>
      <c r="AM28" s="72"/>
      <c r="AN28" s="72"/>
      <c r="AO28" s="104" t="str">
        <f aca="false">A14</f>
        <v/>
      </c>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Z28" s="54"/>
    </row>
    <row r="29" customFormat="false" ht="19.9" hidden="false" customHeight="true" outlineLevel="0" collapsed="false">
      <c r="C29" s="54"/>
      <c r="M29" s="54"/>
      <c r="N29" s="54"/>
      <c r="O29" s="54"/>
      <c r="P29" s="54"/>
      <c r="Q29" s="54"/>
      <c r="R29" s="54"/>
      <c r="S29" s="54"/>
      <c r="T29" s="54"/>
      <c r="U29" s="54"/>
      <c r="V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c r="IW29" s="54"/>
      <c r="IX29" s="54"/>
      <c r="IZ29" s="54"/>
    </row>
    <row r="30" customFormat="false" ht="19.9" hidden="false" customHeight="true" outlineLevel="0" collapsed="false">
      <c r="AO30" s="54"/>
      <c r="AP30" s="54"/>
      <c r="AQ30" s="54"/>
      <c r="AR30" s="54"/>
      <c r="AS30" s="54"/>
      <c r="AT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row>
    <row r="31" customFormat="false" ht="20.1" hidden="false" customHeight="true" outlineLevel="0" collapsed="false">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row>
    <row r="32" customFormat="false" ht="21.95" hidden="false" customHeight="true" outlineLevel="0" collapsed="false"/>
    <row r="33" customFormat="false" ht="21.95" hidden="false" customHeight="true" outlineLevel="0" collapsed="false"/>
    <row r="34" customFormat="false" ht="21.95" hidden="false" customHeight="true" outlineLevel="0" collapsed="false"/>
    <row r="35" customFormat="false" ht="21.95" hidden="false" customHeight="true" outlineLevel="0" collapsed="false"/>
    <row r="36" customFormat="false" ht="21.95" hidden="false" customHeight="true" outlineLevel="0" collapsed="false"/>
    <row r="37" customFormat="false" ht="21.95" hidden="false" customHeight="true" outlineLevel="0" collapsed="false"/>
    <row r="38" customFormat="false" ht="21.95" hidden="false" customHeight="true" outlineLevel="0" collapsed="false"/>
  </sheetData>
  <mergeCells count="67">
    <mergeCell ref="D11:F11"/>
    <mergeCell ref="G11:J11"/>
    <mergeCell ref="K11:M11"/>
    <mergeCell ref="D12:F12"/>
    <mergeCell ref="G12:J12"/>
    <mergeCell ref="K12:M12"/>
    <mergeCell ref="D13:F13"/>
    <mergeCell ref="G13:J13"/>
    <mergeCell ref="K13:M13"/>
    <mergeCell ref="D14:F14"/>
    <mergeCell ref="G14:J14"/>
    <mergeCell ref="K14:M14"/>
    <mergeCell ref="X14:AC14"/>
    <mergeCell ref="AL14:AQ14"/>
    <mergeCell ref="X15:Y15"/>
    <mergeCell ref="Z15:AA15"/>
    <mergeCell ref="AB15:AC15"/>
    <mergeCell ref="AE15:AI15"/>
    <mergeCell ref="AL15:AM15"/>
    <mergeCell ref="AN15:AO15"/>
    <mergeCell ref="AP15:AQ15"/>
    <mergeCell ref="B16:C16"/>
    <mergeCell ref="D16:H16"/>
    <mergeCell ref="D21:H21"/>
    <mergeCell ref="D22:H22"/>
    <mergeCell ref="X22:Y22"/>
    <mergeCell ref="Z22:AA22"/>
    <mergeCell ref="AB22:AC22"/>
    <mergeCell ref="AL22:AM22"/>
    <mergeCell ref="AN22:AO22"/>
    <mergeCell ref="AP22:AQ22"/>
    <mergeCell ref="E24:K24"/>
    <mergeCell ref="X24:AA25"/>
    <mergeCell ref="AB24:AE25"/>
    <mergeCell ref="AG24:AI25"/>
    <mergeCell ref="AZ24:BA24"/>
    <mergeCell ref="BB24:BC24"/>
    <mergeCell ref="D25:F25"/>
    <mergeCell ref="G25:I25"/>
    <mergeCell ref="J25:L25"/>
    <mergeCell ref="D26:F26"/>
    <mergeCell ref="G26:I26"/>
    <mergeCell ref="J26:L26"/>
    <mergeCell ref="X26:Y26"/>
    <mergeCell ref="Z26:AA26"/>
    <mergeCell ref="AB26:AC26"/>
    <mergeCell ref="AD26:AE26"/>
    <mergeCell ref="AG26:AH26"/>
    <mergeCell ref="AJ26:AN26"/>
    <mergeCell ref="D27:F27"/>
    <mergeCell ref="G27:I27"/>
    <mergeCell ref="J27:L27"/>
    <mergeCell ref="X27:Y27"/>
    <mergeCell ref="Z27:AA27"/>
    <mergeCell ref="AB27:AC27"/>
    <mergeCell ref="AD27:AE27"/>
    <mergeCell ref="AG27:AH27"/>
    <mergeCell ref="AJ27:AN27"/>
    <mergeCell ref="D28:F28"/>
    <mergeCell ref="G28:I28"/>
    <mergeCell ref="J28:L28"/>
    <mergeCell ref="X28:Y28"/>
    <mergeCell ref="Z28:AA28"/>
    <mergeCell ref="AB28:AC28"/>
    <mergeCell ref="AD28:AE28"/>
    <mergeCell ref="AG28:AH28"/>
    <mergeCell ref="AJ28:AN28"/>
  </mergeCells>
  <conditionalFormatting sqref="C25 E24">
    <cfRule type="expression" priority="2" aboveAverage="0" equalAverage="0" bottom="0" percent="0" rank="0" text="" dxfId="0">
      <formula>IF(SUM(AT20:BB20)&lt;&gt;0,TRUE())</formula>
    </cfRule>
  </conditionalFormatting>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Z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0" activeCellId="0" sqref="C10"/>
    </sheetView>
  </sheetViews>
  <sheetFormatPr defaultColWidth="11.53515625" defaultRowHeight="12.8" zeroHeight="false" outlineLevelRow="0" outlineLevelCol="0"/>
  <cols>
    <col collapsed="false" customWidth="true" hidden="false" outlineLevel="0" max="1" min="1" style="51" width="12.51"/>
    <col collapsed="false" customWidth="true" hidden="false" outlineLevel="0" max="3" min="2" style="51" width="29.81"/>
    <col collapsed="false" customWidth="true" hidden="false" outlineLevel="0" max="7" min="4" style="51" width="3.87"/>
    <col collapsed="false" customWidth="true" hidden="false" outlineLevel="0" max="11" min="8" style="51" width="4.09"/>
    <col collapsed="false" customWidth="true" hidden="false" outlineLevel="0" max="13" min="12" style="51" width="3.05"/>
    <col collapsed="false" customWidth="true" hidden="false" outlineLevel="0" max="15" min="14" style="51" width="3.06"/>
    <col collapsed="false" customWidth="true" hidden="true" outlineLevel="0" max="21" min="16" style="51" width="9.27"/>
    <col collapsed="false" customWidth="true" hidden="true" outlineLevel="0" max="22" min="22" style="51" width="4.98"/>
    <col collapsed="false" customWidth="true" hidden="true" outlineLevel="0" max="23" min="23" style="51" width="6.82"/>
    <col collapsed="false" customWidth="true" hidden="true" outlineLevel="0" max="43" min="24" style="51" width="5.08"/>
    <col collapsed="false" customWidth="true" hidden="false" outlineLevel="0" max="44" min="44" style="51" width="5.08"/>
    <col collapsed="false" customWidth="true" hidden="false" outlineLevel="0" max="45" min="45" style="51" width="7.16"/>
    <col collapsed="false" customWidth="true" hidden="false" outlineLevel="0" max="46" min="46" style="51" width="5.66"/>
    <col collapsed="false" customWidth="true" hidden="false" outlineLevel="0" max="54" min="47" style="51" width="5.08"/>
    <col collapsed="false" customWidth="true" hidden="false" outlineLevel="0" max="55" min="55" style="51" width="5.06"/>
    <col collapsed="false" customWidth="true" hidden="false" outlineLevel="0" max="56" min="56" style="51" width="4.6"/>
    <col collapsed="false" customWidth="true" hidden="false" outlineLevel="0" max="66" min="57" style="51" width="5.09"/>
    <col collapsed="false" customWidth="true" hidden="false" outlineLevel="0" max="255" min="67" style="51" width="9.27"/>
    <col collapsed="false" customWidth="true" hidden="false" outlineLevel="0" max="260" min="256" style="1" width="9.27"/>
  </cols>
  <sheetData>
    <row r="1" customFormat="false" ht="26.1" hidden="false" customHeight="true" outlineLevel="0" collapsed="false">
      <c r="A1" s="52"/>
      <c r="B1" s="52"/>
      <c r="C1" s="52"/>
      <c r="D1" s="52"/>
      <c r="E1" s="52"/>
      <c r="F1" s="52"/>
      <c r="G1" s="52"/>
      <c r="H1" s="52"/>
      <c r="I1" s="53"/>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Z1" s="52"/>
    </row>
    <row r="2" customFormat="false" ht="5.1" hidden="false" customHeight="true" outlineLevel="0" collapsed="false">
      <c r="A2" s="54"/>
      <c r="B2" s="55"/>
      <c r="C2" s="55"/>
      <c r="D2" s="55"/>
      <c r="E2" s="55"/>
      <c r="F2" s="55"/>
      <c r="G2" s="55"/>
      <c r="H2" s="55"/>
      <c r="I2" s="55"/>
      <c r="J2" s="55"/>
      <c r="K2" s="55"/>
      <c r="L2" s="55"/>
      <c r="M2" s="55"/>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Z2" s="52"/>
    </row>
    <row r="3" customFormat="false" ht="26.1" hidden="false" customHeight="true" outlineLevel="0" collapsed="false">
      <c r="A3" s="54"/>
      <c r="B3" s="56" t="s">
        <v>58</v>
      </c>
      <c r="C3" s="57"/>
      <c r="D3" s="58"/>
      <c r="E3" s="58"/>
      <c r="F3" s="58"/>
      <c r="G3" s="58"/>
      <c r="H3" s="58"/>
      <c r="I3" s="59"/>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2"/>
      <c r="IU3" s="58"/>
      <c r="IV3" s="58"/>
      <c r="IW3" s="58"/>
      <c r="IX3" s="58"/>
      <c r="IZ3" s="58"/>
    </row>
    <row r="4" customFormat="false" ht="9.95" hidden="false" customHeight="true" outlineLevel="0" collapsed="false">
      <c r="A4" s="54"/>
      <c r="B4" s="60"/>
      <c r="C4" s="61"/>
    </row>
    <row r="5" customFormat="false" ht="20.1" hidden="false" customHeight="true" outlineLevel="0" collapsed="false">
      <c r="A5" s="54"/>
      <c r="B5" s="56" t="s">
        <v>59</v>
      </c>
      <c r="C5" s="57"/>
      <c r="D5" s="54"/>
      <c r="E5" s="54"/>
      <c r="F5" s="54"/>
      <c r="G5" s="54"/>
      <c r="H5" s="62" t="s">
        <v>60</v>
      </c>
      <c r="I5" s="54"/>
      <c r="J5" s="54"/>
      <c r="K5" s="54"/>
      <c r="L5" s="63"/>
      <c r="M5" s="57"/>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Z5" s="54"/>
    </row>
    <row r="6" customFormat="false" ht="9.95" hidden="false" customHeight="true" outlineLevel="0" collapsed="false">
      <c r="A6" s="54"/>
      <c r="B6" s="54"/>
      <c r="C6" s="64"/>
      <c r="D6" s="54"/>
      <c r="E6" s="54"/>
      <c r="F6" s="54"/>
      <c r="G6" s="54"/>
      <c r="H6" s="54"/>
      <c r="I6" s="54"/>
      <c r="J6" s="54"/>
      <c r="K6" s="54"/>
      <c r="L6" s="63"/>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Z6" s="54"/>
    </row>
    <row r="7" customFormat="false" ht="20.1" hidden="false" customHeight="true" outlineLevel="0" collapsed="false">
      <c r="A7" s="54"/>
      <c r="B7" s="56" t="s">
        <v>61</v>
      </c>
      <c r="C7" s="57" t="str">
        <f aca="false">Engagés!A5</f>
        <v>LIEU DE COMPETITION</v>
      </c>
      <c r="D7" s="54"/>
      <c r="E7" s="54"/>
      <c r="F7" s="54"/>
      <c r="G7" s="54"/>
      <c r="H7" s="62" t="s">
        <v>62</v>
      </c>
      <c r="I7" s="54"/>
      <c r="J7" s="54"/>
      <c r="K7" s="54"/>
      <c r="L7" s="63"/>
      <c r="M7" s="57" t="s">
        <v>53</v>
      </c>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Z7" s="54"/>
    </row>
    <row r="8" customFormat="false" ht="9.95" hidden="false" customHeight="true" outlineLevel="0" collapsed="false">
      <c r="A8" s="54"/>
      <c r="B8" s="54"/>
      <c r="C8" s="64"/>
      <c r="D8" s="54"/>
      <c r="E8" s="54"/>
      <c r="F8" s="54"/>
      <c r="G8" s="54"/>
      <c r="H8" s="54"/>
      <c r="I8" s="54"/>
      <c r="J8" s="54"/>
      <c r="K8" s="54"/>
      <c r="L8" s="63"/>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c r="IZ8" s="54"/>
    </row>
    <row r="9" customFormat="false" ht="20.1" hidden="false" customHeight="true" outlineLevel="0" collapsed="false">
      <c r="A9" s="54"/>
      <c r="B9" s="56" t="s">
        <v>63</v>
      </c>
      <c r="C9" s="65" t="str">
        <f aca="false">Engagés!A7</f>
        <v>DATE</v>
      </c>
      <c r="D9" s="54"/>
      <c r="E9" s="54"/>
      <c r="F9" s="54"/>
      <c r="G9" s="54"/>
      <c r="H9" s="62" t="s">
        <v>64</v>
      </c>
      <c r="I9" s="54"/>
      <c r="J9" s="54"/>
      <c r="K9" s="54"/>
      <c r="L9" s="63"/>
      <c r="M9" s="57"/>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c r="IZ9" s="54"/>
    </row>
    <row r="10" customFormat="false" ht="9.95" hidden="false" customHeight="true" outlineLevel="0" collapsed="false">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Z10" s="54"/>
    </row>
    <row r="11" customFormat="false" ht="20.1" hidden="false" customHeight="true" outlineLevel="0" collapsed="false">
      <c r="A11" s="66"/>
      <c r="B11" s="66" t="s">
        <v>65</v>
      </c>
      <c r="C11" s="67" t="s">
        <v>66</v>
      </c>
      <c r="D11" s="66" t="s">
        <v>43</v>
      </c>
      <c r="E11" s="66"/>
      <c r="F11" s="66"/>
      <c r="G11" s="66" t="s">
        <v>67</v>
      </c>
      <c r="H11" s="66"/>
      <c r="I11" s="66"/>
      <c r="J11" s="66"/>
      <c r="K11" s="66" t="s">
        <v>68</v>
      </c>
      <c r="L11" s="66"/>
      <c r="M11" s="66"/>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c r="IX11" s="54"/>
      <c r="IZ11" s="54"/>
    </row>
    <row r="12" customFormat="false" ht="20.1" hidden="false" customHeight="true" outlineLevel="0" collapsed="false">
      <c r="A12" s="57" t="str">
        <f aca="true">IF(ISERROR(MATCH($M$7&amp;K12,Engagés!$J$16:$J$39,0)),"",INDIRECT(ADDRESS(MATCH($M$7&amp;K12,Engagés!$J$1:$J$39,0),1,1,1,"Engagés")))</f>
        <v/>
      </c>
      <c r="B12" s="68" t="str">
        <f aca="false">IF(A12="","",VLOOKUP(A12,Engagés!$A$16:$F$39,2,0))</f>
        <v/>
      </c>
      <c r="C12" s="69" t="str">
        <f aca="false">IF(A12="","",VLOOKUP(A12,Engagés!$A$16:$F$39,4,0))</f>
        <v/>
      </c>
      <c r="D12" s="70" t="str">
        <f aca="false">IF(A12="","",VLOOKUP(A12,Engagés!$A$16:$F$39,6,0))</f>
        <v/>
      </c>
      <c r="E12" s="70"/>
      <c r="F12" s="70"/>
      <c r="G12" s="70" t="str">
        <f aca="false">IF(A12="","",VLOOKUP(A12,Engagés!$A$16:$F$39,3,0))</f>
        <v/>
      </c>
      <c r="H12" s="70"/>
      <c r="I12" s="70"/>
      <c r="J12" s="70"/>
      <c r="K12" s="57" t="n">
        <v>1</v>
      </c>
      <c r="L12" s="57"/>
      <c r="M12" s="57"/>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Z12" s="54"/>
    </row>
    <row r="13" customFormat="false" ht="20.1" hidden="false" customHeight="true" outlineLevel="0" collapsed="false">
      <c r="A13" s="57" t="str">
        <f aca="true">IF(ISERROR(MATCH($M$7&amp;K13,Engagés!$J$16:$J$39,0)),"",INDIRECT(ADDRESS(MATCH($M$7&amp;K13,Engagés!$J$1:$J$39,0),1,1,1,"Engagés")))</f>
        <v/>
      </c>
      <c r="B13" s="68" t="str">
        <f aca="false">IF(A13="","",VLOOKUP(A13,Engagés!$A$16:$F$39,2,0))</f>
        <v/>
      </c>
      <c r="C13" s="69" t="str">
        <f aca="false">IF(A13="","",VLOOKUP(A13,Engagés!$A$16:$F$39,4,0))</f>
        <v/>
      </c>
      <c r="D13" s="70" t="str">
        <f aca="false">IF(A13="","",VLOOKUP(A13,Engagés!$A$16:$F$39,6,0))</f>
        <v/>
      </c>
      <c r="E13" s="70"/>
      <c r="F13" s="70"/>
      <c r="G13" s="70" t="str">
        <f aca="false">IF(A13="","",VLOOKUP(A13,Engagés!$A$16:$F$39,3,0))</f>
        <v/>
      </c>
      <c r="H13" s="70"/>
      <c r="I13" s="70"/>
      <c r="J13" s="70"/>
      <c r="K13" s="57" t="n">
        <v>2</v>
      </c>
      <c r="L13" s="57"/>
      <c r="M13" s="57"/>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Z13" s="54"/>
    </row>
    <row r="14" customFormat="false" ht="20.1" hidden="false" customHeight="true" outlineLevel="0" collapsed="false">
      <c r="A14" s="57" t="str">
        <f aca="true">IF(ISERROR(MATCH($M$7&amp;K14,Engagés!$J$16:$J$39,0)),"",INDIRECT(ADDRESS(MATCH($M$7&amp;K14,Engagés!$J$1:$J$39,0),1,1,1,"Engagés")))</f>
        <v/>
      </c>
      <c r="B14" s="68" t="str">
        <f aca="false">IF(A14="","",VLOOKUP(A14,Engagés!$A$16:$F$39,2,0))</f>
        <v/>
      </c>
      <c r="C14" s="69" t="str">
        <f aca="false">IF(A14="","",VLOOKUP(A14,Engagés!$A$16:$F$39,4,0))</f>
        <v/>
      </c>
      <c r="D14" s="70" t="str">
        <f aca="false">IF(A14="","",VLOOKUP(A14,Engagés!$A$16:$F$39,6,0))</f>
        <v/>
      </c>
      <c r="E14" s="70"/>
      <c r="F14" s="70"/>
      <c r="G14" s="70" t="str">
        <f aca="false">IF(A14="","",VLOOKUP(A14,Engagés!$A$16:$F$39,3,0))</f>
        <v/>
      </c>
      <c r="H14" s="70"/>
      <c r="I14" s="70"/>
      <c r="J14" s="70"/>
      <c r="K14" s="57" t="n">
        <v>3</v>
      </c>
      <c r="L14" s="57"/>
      <c r="M14" s="57"/>
      <c r="N14" s="54"/>
      <c r="O14" s="54"/>
      <c r="P14" s="54"/>
      <c r="Q14" s="54"/>
      <c r="R14" s="54"/>
      <c r="S14" s="54"/>
      <c r="T14" s="54"/>
      <c r="U14" s="54"/>
      <c r="V14" s="54"/>
      <c r="W14" s="54"/>
      <c r="X14" s="71" t="s">
        <v>69</v>
      </c>
      <c r="Y14" s="71"/>
      <c r="Z14" s="71"/>
      <c r="AA14" s="71"/>
      <c r="AB14" s="71"/>
      <c r="AC14" s="71"/>
      <c r="AD14" s="54"/>
      <c r="AE14" s="54"/>
      <c r="AF14" s="54"/>
      <c r="AG14" s="54"/>
      <c r="AH14" s="54"/>
      <c r="AI14" s="54"/>
      <c r="AJ14" s="54"/>
      <c r="AK14" s="54"/>
      <c r="AL14" s="71" t="s">
        <v>70</v>
      </c>
      <c r="AM14" s="71"/>
      <c r="AN14" s="71"/>
      <c r="AO14" s="71"/>
      <c r="AP14" s="71"/>
      <c r="AQ14" s="71"/>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Z14" s="54"/>
    </row>
    <row r="15" customFormat="false" ht="20.1" hidden="false" customHeight="true" outlineLevel="0" collapsed="false">
      <c r="A15" s="54"/>
      <c r="B15" s="54"/>
      <c r="C15" s="54"/>
      <c r="D15" s="54"/>
      <c r="E15" s="54"/>
      <c r="F15" s="54"/>
      <c r="G15" s="54"/>
      <c r="H15" s="54"/>
      <c r="I15" s="54"/>
      <c r="J15" s="54"/>
      <c r="K15" s="54"/>
      <c r="L15" s="54"/>
      <c r="M15" s="54"/>
      <c r="N15" s="54"/>
      <c r="O15" s="54"/>
      <c r="P15" s="54"/>
      <c r="Q15" s="54"/>
      <c r="R15" s="54"/>
      <c r="S15" s="54"/>
      <c r="T15" s="54"/>
      <c r="U15" s="54"/>
      <c r="V15" s="54"/>
      <c r="W15" s="54"/>
      <c r="X15" s="72" t="s">
        <v>71</v>
      </c>
      <c r="Y15" s="72" t="s">
        <v>72</v>
      </c>
      <c r="Z15" s="72" t="s">
        <v>72</v>
      </c>
      <c r="AA15" s="72"/>
      <c r="AB15" s="72" t="s">
        <v>73</v>
      </c>
      <c r="AC15" s="72"/>
      <c r="AD15" s="54"/>
      <c r="AE15" s="73" t="s">
        <v>70</v>
      </c>
      <c r="AF15" s="73"/>
      <c r="AG15" s="73"/>
      <c r="AH15" s="73"/>
      <c r="AI15" s="73"/>
      <c r="AJ15" s="54"/>
      <c r="AK15" s="54"/>
      <c r="AL15" s="72" t="s">
        <v>71</v>
      </c>
      <c r="AM15" s="72" t="s">
        <v>72</v>
      </c>
      <c r="AN15" s="72" t="s">
        <v>72</v>
      </c>
      <c r="AO15" s="72"/>
      <c r="AP15" s="72" t="s">
        <v>73</v>
      </c>
      <c r="AQ15" s="72"/>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Z15" s="54"/>
    </row>
    <row r="16" customFormat="false" ht="24.7" hidden="false" customHeight="true" outlineLevel="0" collapsed="false">
      <c r="A16" s="54"/>
      <c r="B16" s="74" t="s">
        <v>74</v>
      </c>
      <c r="C16" s="74"/>
      <c r="D16" s="67" t="s">
        <v>75</v>
      </c>
      <c r="E16" s="67"/>
      <c r="F16" s="67"/>
      <c r="G16" s="67"/>
      <c r="H16" s="67"/>
      <c r="I16" s="66" t="n">
        <v>1</v>
      </c>
      <c r="J16" s="66" t="n">
        <v>2</v>
      </c>
      <c r="K16" s="66" t="n">
        <v>3</v>
      </c>
      <c r="L16" s="54"/>
      <c r="M16" s="54"/>
      <c r="N16" s="54"/>
      <c r="O16" s="54"/>
      <c r="P16" s="54"/>
      <c r="Q16" s="54"/>
      <c r="R16" s="54"/>
      <c r="S16" s="75" t="s">
        <v>76</v>
      </c>
      <c r="T16" s="75" t="s">
        <v>77</v>
      </c>
      <c r="U16" s="75" t="s">
        <v>78</v>
      </c>
      <c r="V16" s="54"/>
      <c r="W16" s="54"/>
      <c r="X16" s="72" t="s">
        <v>79</v>
      </c>
      <c r="Y16" s="72" t="s">
        <v>53</v>
      </c>
      <c r="Z16" s="72" t="s">
        <v>79</v>
      </c>
      <c r="AA16" s="72" t="s">
        <v>53</v>
      </c>
      <c r="AB16" s="72" t="s">
        <v>79</v>
      </c>
      <c r="AC16" s="72" t="s">
        <v>53</v>
      </c>
      <c r="AD16" s="54"/>
      <c r="AE16" s="76" t="n">
        <v>1</v>
      </c>
      <c r="AF16" s="76" t="n">
        <v>2</v>
      </c>
      <c r="AG16" s="76" t="n">
        <v>3</v>
      </c>
      <c r="AH16" s="76" t="n">
        <v>4</v>
      </c>
      <c r="AI16" s="76" t="n">
        <v>5</v>
      </c>
      <c r="AJ16" s="54"/>
      <c r="AK16" s="54"/>
      <c r="AL16" s="72" t="s">
        <v>79</v>
      </c>
      <c r="AM16" s="72" t="s">
        <v>53</v>
      </c>
      <c r="AN16" s="72" t="s">
        <v>79</v>
      </c>
      <c r="AO16" s="72" t="s">
        <v>53</v>
      </c>
      <c r="AP16" s="72" t="s">
        <v>79</v>
      </c>
      <c r="AQ16" s="72" t="s">
        <v>53</v>
      </c>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c r="IX16" s="54"/>
      <c r="IZ16" s="54"/>
    </row>
    <row r="17" customFormat="false" ht="24.7" hidden="false" customHeight="true" outlineLevel="0" collapsed="false">
      <c r="A17" s="77" t="s">
        <v>80</v>
      </c>
      <c r="B17" s="69" t="str">
        <f aca="false">IF(B12=""," ",B12)</f>
        <v> </v>
      </c>
      <c r="C17" s="69" t="str">
        <f aca="false">IF(B14=""," ",B14)</f>
        <v> </v>
      </c>
      <c r="D17" s="57"/>
      <c r="E17" s="57"/>
      <c r="F17" s="57"/>
      <c r="G17" s="57"/>
      <c r="H17" s="78"/>
      <c r="I17" s="57" t="str">
        <f aca="false">IF($U17="FG",0,IF($U17="FD",2,IF($S17="F",IF(COUNTIF($D17:$H17,"&lt;0")=Engagés!C13,IF(AND($B17&lt;&gt;"",$C17&lt;&gt;""),1,0),2),"")))</f>
        <v/>
      </c>
      <c r="J17" s="79"/>
      <c r="K17" s="57" t="str">
        <f aca="false">IF($U17="FG",2,IF($U17="FD",0,IF($S17="F",IF(COUNTIF($D17:$H17,"&lt;0")=Engagés!C13,2,1),"")))</f>
        <v/>
      </c>
      <c r="L17" s="54"/>
      <c r="M17" s="54"/>
      <c r="N17" s="54"/>
      <c r="O17" s="54"/>
      <c r="P17" s="54"/>
      <c r="Q17" s="80"/>
      <c r="R17" s="80" t="n">
        <f aca="false">IF(T17="=",1,0)</f>
        <v>1</v>
      </c>
      <c r="S17" s="75" t="str">
        <f aca="false">IF(OR(B17="",C17=""),"",IF(OR(COUNTIF(D17:H17,"&gt;=0")=Engagés!C13,COUNTIF(D17:H17,"&lt;0")=Engagés!C13,U17="FD",U17="FG"),"F",IF(AND(ISNA(MATCH("wo",D17:H17,0)),ISNA(MATCH("wo-",D17:H17,0))),"","F")))</f>
        <v/>
      </c>
      <c r="T17" s="81" t="str">
        <f aca="false">IF(OR(B17="",C17=""),"",IF(I21=K21,"=",""))</f>
        <v>=</v>
      </c>
      <c r="U17" s="75" t="str">
        <f aca="false">IF(ISERROR(MATCH("wo",D17:H17,0)),IF(ISERROR(MATCH("-wo",D17:H17,0)),"","FD"),"FG")</f>
        <v/>
      </c>
      <c r="V17" s="54"/>
      <c r="W17" s="82" t="s">
        <v>81</v>
      </c>
      <c r="X17" s="72" t="n">
        <f aca="false">IF(T17="=",IF(D17="",0,IF(D17&lt;0,ABS(D17),IF(D17&lt;10,11,D17+2)))+IF(E17="",0,IF(E17&lt;0,ABS(E17),IF(E17&lt;10,11,E17+2)))+IF(F17="",0,IF(F17&lt;0,ABS(F17),IF(F17&lt;10,11,F17+2)))+IF(G17="",0,IF(G17&lt;0,ABS(G17),IF(G17&lt;10,11,G17+2)))+IF(H17="",0,IF(H17&lt;0,ABS(H17),IF(H17&lt;10,11,H17+2))),"")</f>
        <v>0</v>
      </c>
      <c r="Y17" s="72" t="n">
        <f aca="false">IF(T17="=",IF(D17="",0,IF(D17&lt;0,IF(ABS(D17)&lt;10,11,ABS(D17)+2),ABS(D17)))+IF(E17="",0,IF(E17&lt;0,IF(ABS(E17)&lt;10,11,ABS(E17)+2),ABS(E17)))+IF(F17="",0,IF(F17&lt;0,IF(ABS(F17)&lt;10,11,ABS(F17)+2),ABS(F17)))+IF(G17="",0,IF(G17&lt;0,IF(ABS(G17)&lt;10,11,ABS(G17)+2),ABS(G17)))+IF(H17="",0,IF(H17&lt;0,IF(ABS(H17)&lt;10,11,ABS(H17)+2),ABS(H17))),"")</f>
        <v>0</v>
      </c>
      <c r="Z17" s="83"/>
      <c r="AA17" s="83"/>
      <c r="AB17" s="72" t="n">
        <f aca="false">IF(T17="=",Y17,"")</f>
        <v>0</v>
      </c>
      <c r="AC17" s="72" t="n">
        <f aca="false">IF(T17="=",X17,"")</f>
        <v>0</v>
      </c>
      <c r="AD17" s="54"/>
      <c r="AE17" s="84" t="n">
        <f aca="false">D17</f>
        <v>0</v>
      </c>
      <c r="AF17" s="84" t="n">
        <f aca="false">E17</f>
        <v>0</v>
      </c>
      <c r="AG17" s="85" t="n">
        <f aca="false">F17</f>
        <v>0</v>
      </c>
      <c r="AH17" s="85" t="n">
        <f aca="false">G17</f>
        <v>0</v>
      </c>
      <c r="AI17" s="85" t="n">
        <f aca="false">H17</f>
        <v>0</v>
      </c>
      <c r="AJ17" s="54"/>
      <c r="AK17" s="82" t="s">
        <v>81</v>
      </c>
      <c r="AL17" s="72" t="n">
        <f aca="false">IF(T17="=",COUNTIF(D17:H17,"&gt;=0"),0)</f>
        <v>0</v>
      </c>
      <c r="AM17" s="72" t="n">
        <f aca="false">IF(T17="=",COUNTIF(D17:H17,"&lt;0"),0)</f>
        <v>0</v>
      </c>
      <c r="AN17" s="83"/>
      <c r="AO17" s="83"/>
      <c r="AP17" s="72" t="n">
        <f aca="false">IF(T17="=",COUNTIF(D17:H17,"&lt;0"),0)</f>
        <v>0</v>
      </c>
      <c r="AQ17" s="72" t="n">
        <f aca="false">IF(T17="=",COUNTIF(D17:H17,"&gt;=0"),0)</f>
        <v>0</v>
      </c>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c r="IX17" s="54"/>
      <c r="IZ17" s="54"/>
    </row>
    <row r="18" customFormat="false" ht="24.7" hidden="false" customHeight="true" outlineLevel="0" collapsed="false">
      <c r="A18" s="77" t="s">
        <v>82</v>
      </c>
      <c r="B18" s="69" t="str">
        <f aca="false">IF(B13=""," ",B13)</f>
        <v> </v>
      </c>
      <c r="C18" s="69" t="str">
        <f aca="false">IF(B14=""," ",B14)</f>
        <v> </v>
      </c>
      <c r="D18" s="57"/>
      <c r="E18" s="57"/>
      <c r="F18" s="57"/>
      <c r="G18" s="57"/>
      <c r="H18" s="78"/>
      <c r="I18" s="79"/>
      <c r="J18" s="57" t="str">
        <f aca="false">IF($U18="FG",0,IF($U18="FD",2,IF($S18="F",IF(COUNTIF($D18:$H18,"&lt;0")=Engagés!C13,IF(AND($B18&lt;&gt;"",$C18&lt;&gt;""),1,0),2),"")))</f>
        <v/>
      </c>
      <c r="K18" s="57" t="str">
        <f aca="false">IF($U18="FG",2,IF($U18="FD",0,IF($S18="F",IF(COUNTIF($D18:$H18,"&lt;0")=Engagés!C13,2,1),"")))</f>
        <v/>
      </c>
      <c r="L18" s="54"/>
      <c r="M18" s="54"/>
      <c r="N18" s="54"/>
      <c r="O18" s="54"/>
      <c r="P18" s="54"/>
      <c r="Q18" s="80"/>
      <c r="R18" s="80" t="n">
        <f aca="false">IF(T18="=",1,0)</f>
        <v>1</v>
      </c>
      <c r="S18" s="75" t="str">
        <f aca="false">IF(OR(B18="",C18=""),"",IF(OR(COUNTIF(D18:H18,"&gt;=0")=Engagés!C13,COUNTIF(D18:H18,"&lt;0")=Engagés!C13,U18="FD",U18="FG"),"F",IF(AND(ISNA(MATCH("wo",D18:H18,0)),ISNA(MATCH("wo-",D18:H18,0))),"","F")))</f>
        <v/>
      </c>
      <c r="T18" s="81" t="str">
        <f aca="false">IF(OR(B18="",C18=""),"",IF(J$21=K$21,"=",""))</f>
        <v>=</v>
      </c>
      <c r="U18" s="75" t="str">
        <f aca="false">IF(ISERROR(MATCH("wo",D18:H18,0)),IF(ISERROR(MATCH("-wo",D18:H18,0)),"","FD"),"FG")</f>
        <v/>
      </c>
      <c r="V18" s="54"/>
      <c r="W18" s="82" t="s">
        <v>83</v>
      </c>
      <c r="X18" s="83"/>
      <c r="Y18" s="83"/>
      <c r="Z18" s="72" t="n">
        <f aca="false">IF(T18="=",IF(D18="",0,IF(D18&lt;0,ABS(D18),IF(D18&lt;10,11,D18+2)))+IF(E18="",0,IF(E18&lt;0,ABS(E18),IF(E18&lt;10,11,E18+2)))+IF(F18="",0,IF(F18&lt;0,ABS(F18),IF(F18&lt;10,11,F18+2)))+IF(G18="",0,IF(G18&lt;0,ABS(G18),IF(G18&lt;10,11,G18+2)))+IF(H18="",0,IF(H18&lt;0,ABS(H18),IF(H18&lt;10,11,H18+2))),"")</f>
        <v>0</v>
      </c>
      <c r="AA18" s="72" t="n">
        <f aca="false">IF(T18="=",IF(D18="",0,IF(D18&lt;0,IF(ABS(D18)&lt;10,11,ABS(D18)+2),ABS(D18)))+IF(E18="",0,IF(E18&lt;0,IF(ABS(E18)&lt;10,11,ABS(E18)+2),ABS(E18)))+IF(F18="",0,IF(F18&lt;0,IF(ABS(F18)&lt;10,11,ABS(F18)+2),ABS(F18)))+IF(G18="",0,IF(G18&lt;0,IF(ABS(G18)&lt;10,11,ABS(G18)+2),ABS(G18)))+IF(H18="",0,IF(H18&lt;0,IF(ABS(H18)&lt;10,11,ABS(H18)+2),ABS(H18))),"")</f>
        <v>0</v>
      </c>
      <c r="AB18" s="72" t="n">
        <f aca="false">IF(T18="=",AA18,"")</f>
        <v>0</v>
      </c>
      <c r="AC18" s="72" t="n">
        <f aca="false">IF(T18="=",Z18,"")</f>
        <v>0</v>
      </c>
      <c r="AD18" s="54"/>
      <c r="AE18" s="84" t="n">
        <f aca="false">D18</f>
        <v>0</v>
      </c>
      <c r="AF18" s="84" t="n">
        <f aca="false">E18</f>
        <v>0</v>
      </c>
      <c r="AG18" s="84" t="n">
        <f aca="false">F18</f>
        <v>0</v>
      </c>
      <c r="AH18" s="84" t="n">
        <f aca="false">G18</f>
        <v>0</v>
      </c>
      <c r="AI18" s="84" t="n">
        <f aca="false">H18</f>
        <v>0</v>
      </c>
      <c r="AJ18" s="54"/>
      <c r="AK18" s="82" t="s">
        <v>83</v>
      </c>
      <c r="AL18" s="83"/>
      <c r="AM18" s="83"/>
      <c r="AN18" s="72" t="n">
        <f aca="false">IF(T18="=",COUNTIF(D18:H18,"&gt;=0"),0)</f>
        <v>0</v>
      </c>
      <c r="AO18" s="72" t="n">
        <f aca="false">IF(T18="=",COUNTIF(D18:H18,"&lt;0"),0)</f>
        <v>0</v>
      </c>
      <c r="AP18" s="72" t="n">
        <f aca="false">IF(T18="=",COUNTIF(D18:H18,"&lt;0"),0)</f>
        <v>0</v>
      </c>
      <c r="AQ18" s="72" t="n">
        <f aca="false">IF(T18="=",COUNTIF(D18:H18,"&gt;=0"),0)</f>
        <v>0</v>
      </c>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c r="IX18" s="54"/>
      <c r="IZ18" s="54"/>
    </row>
    <row r="19" customFormat="false" ht="24.7" hidden="false" customHeight="true" outlineLevel="0" collapsed="false">
      <c r="A19" s="77" t="s">
        <v>84</v>
      </c>
      <c r="B19" s="69" t="str">
        <f aca="false">IF(B12=""," ",B12)</f>
        <v> </v>
      </c>
      <c r="C19" s="69" t="str">
        <f aca="false">IF(B13=""," ",B13)</f>
        <v> </v>
      </c>
      <c r="D19" s="57"/>
      <c r="E19" s="57"/>
      <c r="F19" s="57"/>
      <c r="G19" s="57"/>
      <c r="H19" s="78"/>
      <c r="I19" s="57" t="str">
        <f aca="false">IF($U19="FG",0,IF($U19="FD",2,IF($S19="F",IF(COUNTIF($D19:$H19,"&lt;0")=Engagés!C13,IF(AND($B19&lt;&gt;"",$C19&lt;&gt;""),1,0),2),"")))</f>
        <v/>
      </c>
      <c r="J19" s="57" t="str">
        <f aca="false">IF($U19="FG",2,IF($U19="FD",0,IF($S19="F",IF(COUNTIF($D19:$H19,"&lt;0")=Engagés!C13,2,1),"")))</f>
        <v/>
      </c>
      <c r="K19" s="79"/>
      <c r="L19" s="54"/>
      <c r="M19" s="54"/>
      <c r="N19" s="54"/>
      <c r="O19" s="54"/>
      <c r="P19" s="54"/>
      <c r="Q19" s="80"/>
      <c r="R19" s="80" t="n">
        <f aca="false">IF(T19="=",1,0)</f>
        <v>1</v>
      </c>
      <c r="S19" s="75" t="str">
        <f aca="false">IF(OR(B19="",C19=""),"",IF(OR(COUNTIF(D19:H19,"&gt;=0")=Engagés!C13,COUNTIF(D19:H19,"&lt;0")=Engagés!C13,U19="FD",U19="FG"),"F",IF(AND(ISNA(MATCH("wo",D19:H19,0)),ISNA(MATCH("wo-",D19:H19,0))),"","F")))</f>
        <v/>
      </c>
      <c r="T19" s="81" t="str">
        <f aca="false">IF(OR(B19="",C19=""),"",IF(I21=J21,"=",""))</f>
        <v>=</v>
      </c>
      <c r="U19" s="75" t="str">
        <f aca="false">IF(ISERROR(MATCH("wo",D19:H19,0)),IF(ISERROR(MATCH("-wo",D19:H19,0)),"","FD"),"FG")</f>
        <v/>
      </c>
      <c r="V19" s="54"/>
      <c r="W19" s="82" t="s">
        <v>85</v>
      </c>
      <c r="X19" s="72" t="n">
        <f aca="false">IF(T19="=",IF(D19="",0,IF(D19&lt;0,ABS(D19),IF(D19&lt;10,11,D19+2)))+IF(E19="",0,IF(E19&lt;0,ABS(E19),IF(E19&lt;10,11,E19+2)))+IF(F19="",0,IF(F19&lt;0,ABS(F19),IF(F19&lt;10,11,F19+2)))+IF(G19="",0,IF(G19&lt;0,ABS(G19),IF(G19&lt;10,11,G19+2)))+IF(H19="",0,IF(H19&lt;0,ABS(H19),IF(H19&lt;10,11,H19+2))),"")</f>
        <v>0</v>
      </c>
      <c r="Y19" s="72" t="n">
        <f aca="false">IF(T19="=",IF(D19="",0,IF(D19&lt;0,IF(ABS(D19)&lt;10,11,ABS(D19)+2),ABS(D19)))+IF(E19="",0,IF(E19&lt;0,IF(ABS(E19)&lt;10,11,ABS(E19)+2),ABS(E19)))+IF(F19="",0,IF(F19&lt;0,IF(ABS(F19)&lt;10,11,ABS(F19)+2),ABS(F19)))+IF(G19="",0,IF(G19&lt;0,IF(ABS(G19)&lt;10,11,ABS(G19)+2),ABS(G19)))+IF(H19="",0,IF(H19&lt;0,IF(ABS(H19)&lt;10,11,ABS(H19)+2),ABS(H19))),"")</f>
        <v>0</v>
      </c>
      <c r="Z19" s="72" t="n">
        <f aca="false">IF(T19="=",Y19,"")</f>
        <v>0</v>
      </c>
      <c r="AA19" s="72" t="n">
        <f aca="false">IF(T19="=",X19,"")</f>
        <v>0</v>
      </c>
      <c r="AB19" s="83"/>
      <c r="AC19" s="83"/>
      <c r="AD19" s="54"/>
      <c r="AE19" s="84" t="n">
        <f aca="false">D19</f>
        <v>0</v>
      </c>
      <c r="AF19" s="84" t="n">
        <f aca="false">E19</f>
        <v>0</v>
      </c>
      <c r="AG19" s="84" t="n">
        <f aca="false">F19</f>
        <v>0</v>
      </c>
      <c r="AH19" s="84" t="n">
        <f aca="false">G19</f>
        <v>0</v>
      </c>
      <c r="AI19" s="84" t="n">
        <f aca="false">H19</f>
        <v>0</v>
      </c>
      <c r="AJ19" s="54"/>
      <c r="AK19" s="82" t="s">
        <v>85</v>
      </c>
      <c r="AL19" s="72" t="n">
        <f aca="false">IF(T19="=",COUNTIF(D19:H19,"&gt;=0"),0)</f>
        <v>0</v>
      </c>
      <c r="AM19" s="72" t="n">
        <f aca="false">IF(T19="=",COUNTIF(D19:H19,"&lt;0"),0)</f>
        <v>0</v>
      </c>
      <c r="AN19" s="72" t="n">
        <f aca="false">IF(T19="=",COUNTIF(D19:H19,"&lt;0"),0)</f>
        <v>0</v>
      </c>
      <c r="AO19" s="72" t="n">
        <f aca="false">IF(T19="=",COUNTIF(D19:H19,"&gt;=0"),0)</f>
        <v>0</v>
      </c>
      <c r="AP19" s="83"/>
      <c r="AQ19" s="83"/>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Z19" s="54"/>
    </row>
    <row r="20" customFormat="false" ht="20.1" hidden="false" customHeight="true" outlineLevel="0" collapsed="false">
      <c r="A20" s="54"/>
      <c r="B20" s="54"/>
      <c r="C20" s="54"/>
      <c r="D20" s="54"/>
      <c r="E20" s="54"/>
      <c r="F20" s="54"/>
      <c r="G20" s="54"/>
      <c r="H20" s="54"/>
      <c r="I20" s="54"/>
      <c r="J20" s="54"/>
      <c r="K20" s="54"/>
      <c r="L20" s="54"/>
      <c r="M20" s="54"/>
      <c r="N20" s="54"/>
      <c r="O20" s="54"/>
      <c r="P20" s="54"/>
      <c r="Q20" s="54"/>
      <c r="R20" s="54"/>
      <c r="S20" s="57" t="n">
        <f aca="false">COUNTIF(S17:S19,"F")</f>
        <v>0</v>
      </c>
      <c r="T20" s="57" t="n">
        <f aca="false">SUM(R17:R20)</f>
        <v>3</v>
      </c>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false" ht="20.1" hidden="false" customHeight="true" outlineLevel="0" collapsed="false">
      <c r="A21" s="54"/>
      <c r="B21" s="54"/>
      <c r="C21" s="54"/>
      <c r="D21" s="86" t="s">
        <v>86</v>
      </c>
      <c r="E21" s="86"/>
      <c r="F21" s="86"/>
      <c r="G21" s="86"/>
      <c r="H21" s="86"/>
      <c r="I21" s="87" t="n">
        <f aca="false">SUM(I17:I19)</f>
        <v>0</v>
      </c>
      <c r="J21" s="87" t="n">
        <f aca="false">SUM(J17:J19)</f>
        <v>0</v>
      </c>
      <c r="K21" s="87" t="n">
        <f aca="false">SUM(K17:K19)</f>
        <v>0</v>
      </c>
      <c r="L21" s="54"/>
      <c r="M21" s="54"/>
      <c r="N21" s="54"/>
      <c r="O21" s="54"/>
      <c r="P21" s="54"/>
      <c r="Q21" s="80"/>
      <c r="R21" s="80"/>
      <c r="S21" s="64"/>
      <c r="T21" s="54"/>
      <c r="U21" s="54"/>
      <c r="V21" s="54"/>
      <c r="W21" s="54"/>
      <c r="X21" s="72" t="n">
        <f aca="false">SUM(X17:X19)</f>
        <v>0</v>
      </c>
      <c r="Y21" s="72" t="n">
        <f aca="false">SUM(Y17:Y19)</f>
        <v>0</v>
      </c>
      <c r="Z21" s="72" t="n">
        <f aca="false">SUM(Z17:Z19)</f>
        <v>0</v>
      </c>
      <c r="AA21" s="72" t="n">
        <f aca="false">SUM(AA17:AA19)</f>
        <v>0</v>
      </c>
      <c r="AB21" s="72" t="n">
        <f aca="false">SUM(AB17:AB19)</f>
        <v>0</v>
      </c>
      <c r="AC21" s="72" t="n">
        <f aca="false">SUM(AC17:AC19)</f>
        <v>0</v>
      </c>
      <c r="AD21" s="54"/>
      <c r="AE21" s="54"/>
      <c r="AF21" s="54"/>
      <c r="AG21" s="54"/>
      <c r="AH21" s="54"/>
      <c r="AI21" s="54"/>
      <c r="AJ21" s="54"/>
      <c r="AK21" s="54"/>
      <c r="AL21" s="72" t="n">
        <f aca="false">SUM(AL17:AL19)</f>
        <v>0</v>
      </c>
      <c r="AM21" s="72" t="n">
        <f aca="false">SUM(AM17:AM19)</f>
        <v>0</v>
      </c>
      <c r="AN21" s="72" t="n">
        <f aca="false">SUM(AN17:AN19)</f>
        <v>0</v>
      </c>
      <c r="AO21" s="72" t="n">
        <f aca="false">SUM(AO17:AO19)</f>
        <v>0</v>
      </c>
      <c r="AP21" s="72" t="n">
        <f aca="false">SUM(AP17:AP19)</f>
        <v>0</v>
      </c>
      <c r="AQ21" s="72" t="n">
        <f aca="false">SUM(AQ17:AQ19)</f>
        <v>0</v>
      </c>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Z21" s="54"/>
    </row>
    <row r="22" customFormat="false" ht="20.1" hidden="false" customHeight="true" outlineLevel="0" collapsed="false">
      <c r="A22" s="54"/>
      <c r="B22" s="62" t="s">
        <v>87</v>
      </c>
      <c r="C22" s="54"/>
      <c r="D22" s="88" t="s">
        <v>88</v>
      </c>
      <c r="E22" s="88"/>
      <c r="F22" s="88"/>
      <c r="G22" s="88"/>
      <c r="H22" s="88"/>
      <c r="I22" s="57" t="str">
        <f aca="false">IF($AF$25="ok",AI26,"")</f>
        <v/>
      </c>
      <c r="J22" s="57" t="str">
        <f aca="false">IF($AF$25="ok",AI27,"")</f>
        <v/>
      </c>
      <c r="K22" s="57" t="str">
        <f aca="false">IF($AF$25="ok",AI28,"")</f>
        <v/>
      </c>
      <c r="L22" s="54"/>
      <c r="M22" s="54"/>
      <c r="N22" s="54"/>
      <c r="O22" s="54"/>
      <c r="P22" s="54"/>
      <c r="Q22" s="64"/>
      <c r="R22" s="64"/>
      <c r="S22" s="54"/>
      <c r="T22" s="54"/>
      <c r="U22" s="54"/>
      <c r="V22" s="54"/>
      <c r="W22" s="54"/>
      <c r="X22" s="89" t="str">
        <f aca="false">IF((X21+Y21)&lt;&gt;0,X21/Y21,"")</f>
        <v/>
      </c>
      <c r="Y22" s="89" t="str">
        <f aca="false">IF((Y21+Z21)&lt;&gt;0,Y21/Z21,"")</f>
        <v/>
      </c>
      <c r="Z22" s="89" t="str">
        <f aca="false">IF((Z21+AA21)&lt;&gt;0,Z21/AA21,"")</f>
        <v/>
      </c>
      <c r="AA22" s="89" t="str">
        <f aca="false">IF((AA21+AB21)&lt;&gt;0,AA21/AB21,"")</f>
        <v/>
      </c>
      <c r="AB22" s="89" t="str">
        <f aca="false">IF((AB21+AC21)&lt;&gt;0,AB21/AC21,"")</f>
        <v/>
      </c>
      <c r="AC22" s="89"/>
      <c r="AD22" s="54"/>
      <c r="AE22" s="54"/>
      <c r="AF22" s="54"/>
      <c r="AG22" s="54"/>
      <c r="AH22" s="54"/>
      <c r="AI22" s="54"/>
      <c r="AJ22" s="54"/>
      <c r="AK22" s="54"/>
      <c r="AL22" s="90" t="str">
        <f aca="false">IF((AL21+AM21)&lt;&gt;0,IF(AM21=0,AL21,AL21/AM21),"")</f>
        <v/>
      </c>
      <c r="AM22" s="90"/>
      <c r="AN22" s="90" t="str">
        <f aca="false">IF((AN21+AO21)&lt;&gt;0,IF(AO21=0,AN21,AN21/AO21),"")</f>
        <v/>
      </c>
      <c r="AO22" s="90" t="str">
        <f aca="false">IF((AO21+AP21)&lt;&gt;0,IF(AP21=0,AO21,AO21/AP21),"")</f>
        <v/>
      </c>
      <c r="AP22" s="90" t="str">
        <f aca="false">IF((AP21+AQ21)&lt;&gt;0,IF(AQ21=0,AP21,AP21/AQ21),"")</f>
        <v/>
      </c>
      <c r="AQ22" s="90" t="str">
        <f aca="false">IF((AQ21+AZ21)&lt;&gt;0,IF(AZ21=0,AQ21,AQ21/AZ21),"")</f>
        <v/>
      </c>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Z22" s="54"/>
    </row>
    <row r="23" customFormat="false" ht="20.1" hidden="false" customHeight="true" outlineLevel="0" collapsed="false">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91" t="n">
        <f aca="false">3-COUNTIF(B17:B19,"=0")-COUNTIF(B17:B19,"")</f>
        <v>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c r="IX23" s="54"/>
      <c r="IZ23" s="54"/>
    </row>
    <row r="24" customFormat="false" ht="20.1" hidden="false" customHeight="true" outlineLevel="0" collapsed="false">
      <c r="A24" s="54"/>
      <c r="B24" s="54"/>
      <c r="C24" s="54"/>
      <c r="D24" s="54"/>
      <c r="E24" s="92"/>
      <c r="F24" s="92"/>
      <c r="G24" s="92"/>
      <c r="H24" s="92"/>
      <c r="I24" s="92"/>
      <c r="J24" s="92"/>
      <c r="K24" s="92"/>
      <c r="L24" s="54"/>
      <c r="M24" s="54"/>
      <c r="N24" s="54"/>
      <c r="O24" s="54"/>
      <c r="P24" s="54"/>
      <c r="Q24" s="54"/>
      <c r="R24" s="54"/>
      <c r="S24" s="54"/>
      <c r="T24" s="93"/>
      <c r="U24" s="54"/>
      <c r="V24" s="54"/>
      <c r="W24" s="54"/>
      <c r="X24" s="94" t="s">
        <v>89</v>
      </c>
      <c r="Y24" s="94"/>
      <c r="Z24" s="94"/>
      <c r="AA24" s="94"/>
      <c r="AB24" s="95" t="s">
        <v>90</v>
      </c>
      <c r="AC24" s="95"/>
      <c r="AD24" s="95"/>
      <c r="AE24" s="95"/>
      <c r="AF24" s="91" t="n">
        <f aca="false">IF(AF23=4,6,IF(AF23=3,3,IF(AF23=2,1,0)))</f>
        <v>3</v>
      </c>
      <c r="AG24" s="96" t="s">
        <v>91</v>
      </c>
      <c r="AH24" s="96"/>
      <c r="AI24" s="96"/>
      <c r="AJ24" s="54"/>
      <c r="AK24" s="54"/>
      <c r="AL24" s="54"/>
      <c r="AM24" s="54"/>
      <c r="AN24" s="54"/>
      <c r="AO24" s="54"/>
      <c r="AP24" s="54"/>
      <c r="AQ24" s="54"/>
      <c r="AR24" s="54"/>
      <c r="AS24" s="54"/>
      <c r="AT24" s="54"/>
      <c r="AU24" s="54"/>
      <c r="AV24" s="54"/>
      <c r="AW24" s="54"/>
      <c r="AX24" s="54"/>
      <c r="AY24" s="54"/>
      <c r="AZ24" s="97"/>
      <c r="BA24" s="97"/>
      <c r="BB24" s="97"/>
      <c r="BC24" s="97"/>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Z24" s="54"/>
    </row>
    <row r="25" customFormat="false" ht="29.15" hidden="false" customHeight="true" outlineLevel="0" collapsed="false">
      <c r="A25" s="54"/>
      <c r="B25" s="98" t="s">
        <v>92</v>
      </c>
      <c r="C25" s="99"/>
      <c r="D25" s="92" t="str">
        <f aca="false">IF($S$20=Engagés!$L$19,IF($T$20=0,"","Coef"&amp;CHAR(10)&amp;"Manches"),"")</f>
        <v/>
      </c>
      <c r="E25" s="92"/>
      <c r="F25" s="92"/>
      <c r="G25" s="92" t="str">
        <f aca="false">IF($S$20=Engagés!$L$19,IF($T$20=0,"","Coef"&amp;CHAR(10)&amp;"Points"),"")</f>
        <v/>
      </c>
      <c r="H25" s="92"/>
      <c r="I25" s="92"/>
      <c r="J25" s="92" t="str">
        <f aca="false">IF($S$20=Engagés!$L$19,IF($T$20=0,"","Joueur"),"")</f>
        <v/>
      </c>
      <c r="K25" s="92"/>
      <c r="L25" s="92"/>
      <c r="M25" s="54"/>
      <c r="N25" s="54"/>
      <c r="O25" s="54"/>
      <c r="P25" s="54"/>
      <c r="Q25" s="54"/>
      <c r="R25" s="54"/>
      <c r="S25" s="100"/>
      <c r="T25" s="54"/>
      <c r="U25" s="54"/>
      <c r="V25" s="54"/>
      <c r="W25" s="54"/>
      <c r="X25" s="94"/>
      <c r="Y25" s="94"/>
      <c r="Z25" s="94"/>
      <c r="AA25" s="94"/>
      <c r="AB25" s="95"/>
      <c r="AC25" s="95"/>
      <c r="AD25" s="95"/>
      <c r="AE25" s="95"/>
      <c r="AF25" s="91" t="str">
        <f aca="false">IF(AND(COUNTIF(S17:S19,"F")=AF24,AF24&gt;0),"ok","")</f>
        <v/>
      </c>
      <c r="AG25" s="96"/>
      <c r="AH25" s="96"/>
      <c r="AI25" s="96"/>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c r="IX25" s="54"/>
      <c r="IZ25" s="54"/>
    </row>
    <row r="26" customFormat="false" ht="19.9" hidden="false" customHeight="true" outlineLevel="0" collapsed="false">
      <c r="A26" s="101" t="s">
        <v>93</v>
      </c>
      <c r="B26" s="69" t="str">
        <f aca="false">_xlfn.IFNA(INDEX($AJ$26:$AJ$28,MATCH(1,$AI$26:$AI$28,0)),"")</f>
        <v/>
      </c>
      <c r="C26" s="64" t="str">
        <f aca="false">_xlfn.IFNA(INDEX($AO$26:$AO$28,MATCH(1,$AI$26:$AI$28,0)),"")</f>
        <v/>
      </c>
      <c r="D26" s="92" t="str">
        <f aca="false">IF($S$20=Engagés!$L$19,IF($T$20=0,"",AB26),"")</f>
        <v/>
      </c>
      <c r="E26" s="92"/>
      <c r="F26" s="92"/>
      <c r="G26" s="92" t="str">
        <f aca="false">IF($S$20=Engagés!$L$19,IF($T$20=0,"",X26),"")</f>
        <v/>
      </c>
      <c r="H26" s="92"/>
      <c r="I26" s="92"/>
      <c r="J26" s="92" t="str">
        <f aca="false">IF($S$20=Engagés!$L$19,IF($T$20=0,"","1"),"")</f>
        <v/>
      </c>
      <c r="K26" s="92"/>
      <c r="L26" s="92"/>
      <c r="M26" s="54"/>
      <c r="N26" s="54"/>
      <c r="O26" s="54"/>
      <c r="P26" s="54"/>
      <c r="Q26" s="54"/>
      <c r="R26" s="54"/>
      <c r="S26" s="102"/>
      <c r="T26" s="54"/>
      <c r="U26" s="54"/>
      <c r="V26" s="54"/>
      <c r="W26" s="54"/>
      <c r="X26" s="103" t="n">
        <f aca="false">IF(X22&lt;&gt;"",X22,0)</f>
        <v>0</v>
      </c>
      <c r="Y26" s="103"/>
      <c r="Z26" s="103" t="n">
        <f aca="false">IF(X26&lt;&gt;"",RANK(X26,$X$26:$X$28,0),"")</f>
        <v>1</v>
      </c>
      <c r="AA26" s="103"/>
      <c r="AB26" s="103" t="n">
        <f aca="false">IF(AL22&lt;&gt;"",AL22,0)</f>
        <v>0</v>
      </c>
      <c r="AC26" s="103"/>
      <c r="AD26" s="103" t="n">
        <f aca="false">IF(AB26&lt;&gt;"",RANK(AB26,$AB$26:$AB$28,0),"")</f>
        <v>1</v>
      </c>
      <c r="AE26" s="103"/>
      <c r="AF26" s="104" t="s">
        <v>71</v>
      </c>
      <c r="AG26" s="104" t="n">
        <f aca="false">$I$21+($AB$26/10)+($X$26/100)</f>
        <v>0</v>
      </c>
      <c r="AH26" s="104"/>
      <c r="AI26" s="104" t="str">
        <f aca="false">IF(AG26&lt;&gt;0,RANK(AG26,$AG$26:$AG$28,0),"")</f>
        <v/>
      </c>
      <c r="AJ26" s="72" t="str">
        <f aca="false">B12</f>
        <v/>
      </c>
      <c r="AK26" s="72"/>
      <c r="AL26" s="72"/>
      <c r="AM26" s="72"/>
      <c r="AN26" s="72"/>
      <c r="AO26" s="104" t="str">
        <f aca="false">A12</f>
        <v/>
      </c>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Z26" s="54"/>
    </row>
    <row r="27" customFormat="false" ht="19.9" hidden="false" customHeight="true" outlineLevel="0" collapsed="false">
      <c r="A27" s="101" t="s">
        <v>94</v>
      </c>
      <c r="B27" s="69" t="str">
        <f aca="false">_xlfn.IFNA(INDEX($AJ$26:$AJ$28,MATCH(2,$AI$26:$AI$28,0)),"")</f>
        <v/>
      </c>
      <c r="C27" s="64" t="str">
        <f aca="false">_xlfn.IFNA(INDEX($AO$26:$AO$28,MATCH(2,$AI$26:$AI$28,0)),"")</f>
        <v/>
      </c>
      <c r="D27" s="92" t="str">
        <f aca="false">IF($S$20=Engagés!$L$19,IF($T$20=0,"",AB27),"")</f>
        <v/>
      </c>
      <c r="E27" s="92"/>
      <c r="F27" s="92"/>
      <c r="G27" s="92" t="str">
        <f aca="false">IF($S$20=Engagés!$L$19,IF($T$20=0,"",X27),"")</f>
        <v/>
      </c>
      <c r="H27" s="92"/>
      <c r="I27" s="92"/>
      <c r="J27" s="92" t="str">
        <f aca="false">IF($S$20=Engagés!$L$19,IF($T$20=0,"","2"),"")</f>
        <v/>
      </c>
      <c r="K27" s="92"/>
      <c r="L27" s="92"/>
      <c r="M27" s="54"/>
      <c r="N27" s="54"/>
      <c r="O27" s="54"/>
      <c r="P27" s="54"/>
      <c r="Q27" s="54"/>
      <c r="R27" s="54"/>
      <c r="S27" s="102"/>
      <c r="T27" s="54"/>
      <c r="U27" s="54"/>
      <c r="V27" s="54"/>
      <c r="W27" s="54"/>
      <c r="X27" s="103" t="n">
        <f aca="false">IF(Z22&lt;&gt;"",Z22,0)</f>
        <v>0</v>
      </c>
      <c r="Y27" s="103"/>
      <c r="Z27" s="103" t="n">
        <f aca="false">IF(X27&lt;&gt;"",RANK(X27,$X$26:$X$28,0),"")</f>
        <v>1</v>
      </c>
      <c r="AA27" s="103"/>
      <c r="AB27" s="103" t="n">
        <f aca="false">IF(AN22&lt;&gt;"",AN22,0)</f>
        <v>0</v>
      </c>
      <c r="AC27" s="103"/>
      <c r="AD27" s="103" t="n">
        <f aca="false">IF(AB27&lt;&gt;"",RANK(AB27,$AB$26:$AB$28,0),"")</f>
        <v>1</v>
      </c>
      <c r="AE27" s="103"/>
      <c r="AF27" s="104" t="s">
        <v>72</v>
      </c>
      <c r="AG27" s="104" t="n">
        <f aca="false">$J$21+($AB$27/10)+($X$27/100)</f>
        <v>0</v>
      </c>
      <c r="AH27" s="104"/>
      <c r="AI27" s="104" t="str">
        <f aca="false">IF(AG27&lt;&gt;0,RANK(AG27,$AG$26:$AG$28,0),"")</f>
        <v/>
      </c>
      <c r="AJ27" s="72" t="str">
        <f aca="false">B13</f>
        <v/>
      </c>
      <c r="AK27" s="72"/>
      <c r="AL27" s="72"/>
      <c r="AM27" s="72"/>
      <c r="AN27" s="72"/>
      <c r="AO27" s="104" t="str">
        <f aca="false">A13</f>
        <v/>
      </c>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Z27" s="54"/>
    </row>
    <row r="28" customFormat="false" ht="19.9" hidden="false" customHeight="true" outlineLevel="0" collapsed="false">
      <c r="A28" s="101" t="s">
        <v>95</v>
      </c>
      <c r="B28" s="69" t="str">
        <f aca="false">_xlfn.IFNA(INDEX($AJ$26:$AJ$28,MATCH(3,$AI$26:$AI$28,0)),"")</f>
        <v/>
      </c>
      <c r="C28" s="64" t="str">
        <f aca="false">_xlfn.IFNA(INDEX($AO$26:$AO$28,MATCH(3,$AI$26:$AI$28,0)),"")</f>
        <v/>
      </c>
      <c r="D28" s="92" t="str">
        <f aca="false">IF($S$20=Engagés!$L$19,IF($T$20=0,"",AB28),"")</f>
        <v/>
      </c>
      <c r="E28" s="92"/>
      <c r="F28" s="92"/>
      <c r="G28" s="92" t="str">
        <f aca="false">IF($S$20=Engagés!$L$19,IF($T$20=0,"",X28),"")</f>
        <v/>
      </c>
      <c r="H28" s="92"/>
      <c r="I28" s="92"/>
      <c r="J28" s="92" t="str">
        <f aca="false">IF($S$20=Engagés!$L$19,IF($T$20=0,"","3"),"")</f>
        <v/>
      </c>
      <c r="K28" s="92"/>
      <c r="L28" s="92"/>
      <c r="M28" s="54"/>
      <c r="N28" s="54"/>
      <c r="O28" s="54"/>
      <c r="P28" s="54"/>
      <c r="Q28" s="54"/>
      <c r="R28" s="54"/>
      <c r="S28" s="54"/>
      <c r="T28" s="54"/>
      <c r="U28" s="54"/>
      <c r="V28" s="54"/>
      <c r="W28" s="54"/>
      <c r="X28" s="103" t="n">
        <f aca="false">IF(AB22&lt;&gt;"",AB22,0)</f>
        <v>0</v>
      </c>
      <c r="Y28" s="103"/>
      <c r="Z28" s="103" t="n">
        <f aca="false">IF(X28&lt;&gt;"",RANK(X28,$X$26:$X$28,0),"")</f>
        <v>1</v>
      </c>
      <c r="AA28" s="103"/>
      <c r="AB28" s="103" t="n">
        <f aca="false">IF(AP22&lt;&gt;"",AP22,0)</f>
        <v>0</v>
      </c>
      <c r="AC28" s="103"/>
      <c r="AD28" s="103" t="n">
        <f aca="false">IF(AB28&lt;&gt;"",RANK(AB28,$AB$26:$AB$28,0),"")</f>
        <v>1</v>
      </c>
      <c r="AE28" s="103"/>
      <c r="AF28" s="104" t="s">
        <v>73</v>
      </c>
      <c r="AG28" s="104" t="n">
        <f aca="false">$K$21+($AB$28/10)+($X$28/100)</f>
        <v>0</v>
      </c>
      <c r="AH28" s="104"/>
      <c r="AI28" s="104" t="str">
        <f aca="false">IF(AG28&lt;&gt;0,RANK(AG28,$AG$26:$AG$28,0),"")</f>
        <v/>
      </c>
      <c r="AJ28" s="72" t="str">
        <f aca="false">B14</f>
        <v/>
      </c>
      <c r="AK28" s="72"/>
      <c r="AL28" s="72"/>
      <c r="AM28" s="72"/>
      <c r="AN28" s="72"/>
      <c r="AO28" s="104" t="str">
        <f aca="false">A14</f>
        <v/>
      </c>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Z28" s="54"/>
    </row>
    <row r="29" customFormat="false" ht="19.9" hidden="false" customHeight="true" outlineLevel="0" collapsed="false">
      <c r="C29" s="54"/>
      <c r="M29" s="54"/>
      <c r="N29" s="54"/>
      <c r="O29" s="54"/>
      <c r="P29" s="54"/>
      <c r="Q29" s="54"/>
      <c r="R29" s="54"/>
      <c r="S29" s="54"/>
      <c r="T29" s="54"/>
      <c r="U29" s="54"/>
      <c r="V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c r="IW29" s="54"/>
      <c r="IX29" s="54"/>
      <c r="IZ29" s="54"/>
    </row>
    <row r="30" customFormat="false" ht="19.9" hidden="false" customHeight="true" outlineLevel="0" collapsed="false">
      <c r="AO30" s="54"/>
      <c r="AP30" s="54"/>
      <c r="AQ30" s="54"/>
      <c r="AR30" s="54"/>
      <c r="AS30" s="54"/>
      <c r="AT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row>
    <row r="31" customFormat="false" ht="20.1" hidden="false" customHeight="true" outlineLevel="0" collapsed="false">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row>
    <row r="32" customFormat="false" ht="21.95" hidden="false" customHeight="true" outlineLevel="0" collapsed="false"/>
    <row r="33" customFormat="false" ht="21.95" hidden="false" customHeight="true" outlineLevel="0" collapsed="false"/>
    <row r="34" customFormat="false" ht="21.95" hidden="false" customHeight="true" outlineLevel="0" collapsed="false"/>
    <row r="35" customFormat="false" ht="21.95" hidden="false" customHeight="true" outlineLevel="0" collapsed="false"/>
    <row r="36" customFormat="false" ht="21.95" hidden="false" customHeight="true" outlineLevel="0" collapsed="false"/>
    <row r="37" customFormat="false" ht="21.95" hidden="false" customHeight="true" outlineLevel="0" collapsed="false"/>
    <row r="38" customFormat="false" ht="21.95" hidden="false" customHeight="true" outlineLevel="0" collapsed="false"/>
  </sheetData>
  <mergeCells count="67">
    <mergeCell ref="D11:F11"/>
    <mergeCell ref="G11:J11"/>
    <mergeCell ref="K11:M11"/>
    <mergeCell ref="D12:F12"/>
    <mergeCell ref="G12:J12"/>
    <mergeCell ref="K12:M12"/>
    <mergeCell ref="D13:F13"/>
    <mergeCell ref="G13:J13"/>
    <mergeCell ref="K13:M13"/>
    <mergeCell ref="D14:F14"/>
    <mergeCell ref="G14:J14"/>
    <mergeCell ref="K14:M14"/>
    <mergeCell ref="X14:AC14"/>
    <mergeCell ref="AL14:AQ14"/>
    <mergeCell ref="X15:Y15"/>
    <mergeCell ref="Z15:AA15"/>
    <mergeCell ref="AB15:AC15"/>
    <mergeCell ref="AE15:AI15"/>
    <mergeCell ref="AL15:AM15"/>
    <mergeCell ref="AN15:AO15"/>
    <mergeCell ref="AP15:AQ15"/>
    <mergeCell ref="B16:C16"/>
    <mergeCell ref="D16:H16"/>
    <mergeCell ref="D21:H21"/>
    <mergeCell ref="D22:H22"/>
    <mergeCell ref="X22:Y22"/>
    <mergeCell ref="Z22:AA22"/>
    <mergeCell ref="AB22:AC22"/>
    <mergeCell ref="AL22:AM22"/>
    <mergeCell ref="AN22:AO22"/>
    <mergeCell ref="AP22:AQ22"/>
    <mergeCell ref="E24:K24"/>
    <mergeCell ref="X24:AA25"/>
    <mergeCell ref="AB24:AE25"/>
    <mergeCell ref="AG24:AI25"/>
    <mergeCell ref="AZ24:BA24"/>
    <mergeCell ref="BB24:BC24"/>
    <mergeCell ref="D25:F25"/>
    <mergeCell ref="G25:I25"/>
    <mergeCell ref="J25:L25"/>
    <mergeCell ref="D26:F26"/>
    <mergeCell ref="G26:I26"/>
    <mergeCell ref="J26:L26"/>
    <mergeCell ref="X26:Y26"/>
    <mergeCell ref="Z26:AA26"/>
    <mergeCell ref="AB26:AC26"/>
    <mergeCell ref="AD26:AE26"/>
    <mergeCell ref="AG26:AH26"/>
    <mergeCell ref="AJ26:AN26"/>
    <mergeCell ref="D27:F27"/>
    <mergeCell ref="G27:I27"/>
    <mergeCell ref="J27:L27"/>
    <mergeCell ref="X27:Y27"/>
    <mergeCell ref="Z27:AA27"/>
    <mergeCell ref="AB27:AC27"/>
    <mergeCell ref="AD27:AE27"/>
    <mergeCell ref="AG27:AH27"/>
    <mergeCell ref="AJ27:AN27"/>
    <mergeCell ref="D28:F28"/>
    <mergeCell ref="G28:I28"/>
    <mergeCell ref="J28:L28"/>
    <mergeCell ref="X28:Y28"/>
    <mergeCell ref="Z28:AA28"/>
    <mergeCell ref="AB28:AC28"/>
    <mergeCell ref="AD28:AE28"/>
    <mergeCell ref="AG28:AH28"/>
    <mergeCell ref="AJ28:AN28"/>
  </mergeCells>
  <conditionalFormatting sqref="C25 E24">
    <cfRule type="expression" priority="2" aboveAverage="0" equalAverage="0" bottom="0" percent="0" rank="0" text="" dxfId="0">
      <formula>IF(SUM(AT20:BB20)&lt;&gt;0,TRUE())</formula>
    </cfRule>
  </conditionalFormatting>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Z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0" activeCellId="0" sqref="C10"/>
    </sheetView>
  </sheetViews>
  <sheetFormatPr defaultColWidth="11.53515625" defaultRowHeight="12.8" zeroHeight="false" outlineLevelRow="0" outlineLevelCol="0"/>
  <cols>
    <col collapsed="false" customWidth="true" hidden="false" outlineLevel="0" max="1" min="1" style="51" width="12.51"/>
    <col collapsed="false" customWidth="true" hidden="false" outlineLevel="0" max="3" min="2" style="51" width="29.81"/>
    <col collapsed="false" customWidth="true" hidden="false" outlineLevel="0" max="7" min="4" style="51" width="3.87"/>
    <col collapsed="false" customWidth="true" hidden="false" outlineLevel="0" max="11" min="8" style="51" width="4.09"/>
    <col collapsed="false" customWidth="true" hidden="false" outlineLevel="0" max="13" min="12" style="51" width="3.05"/>
    <col collapsed="false" customWidth="true" hidden="false" outlineLevel="0" max="15" min="14" style="51" width="3.06"/>
    <col collapsed="false" customWidth="true" hidden="true" outlineLevel="0" max="21" min="16" style="51" width="9.27"/>
    <col collapsed="false" customWidth="true" hidden="true" outlineLevel="0" max="22" min="22" style="51" width="4.98"/>
    <col collapsed="false" customWidth="true" hidden="true" outlineLevel="0" max="23" min="23" style="51" width="6.82"/>
    <col collapsed="false" customWidth="true" hidden="true" outlineLevel="0" max="43" min="24" style="51" width="5.08"/>
    <col collapsed="false" customWidth="true" hidden="false" outlineLevel="0" max="44" min="44" style="51" width="5.08"/>
    <col collapsed="false" customWidth="true" hidden="false" outlineLevel="0" max="45" min="45" style="51" width="7.16"/>
    <col collapsed="false" customWidth="true" hidden="false" outlineLevel="0" max="46" min="46" style="51" width="5.66"/>
    <col collapsed="false" customWidth="true" hidden="false" outlineLevel="0" max="54" min="47" style="51" width="5.08"/>
    <col collapsed="false" customWidth="true" hidden="false" outlineLevel="0" max="55" min="55" style="51" width="5.06"/>
    <col collapsed="false" customWidth="true" hidden="false" outlineLevel="0" max="56" min="56" style="51" width="4.6"/>
    <col collapsed="false" customWidth="true" hidden="false" outlineLevel="0" max="66" min="57" style="51" width="5.09"/>
    <col collapsed="false" customWidth="true" hidden="false" outlineLevel="0" max="255" min="67" style="51" width="9.27"/>
    <col collapsed="false" customWidth="true" hidden="false" outlineLevel="0" max="260" min="256" style="1" width="9.27"/>
  </cols>
  <sheetData>
    <row r="1" customFormat="false" ht="26.1" hidden="false" customHeight="true" outlineLevel="0" collapsed="false">
      <c r="A1" s="52"/>
      <c r="B1" s="52"/>
      <c r="C1" s="52"/>
      <c r="D1" s="52"/>
      <c r="E1" s="52"/>
      <c r="F1" s="52"/>
      <c r="G1" s="52"/>
      <c r="H1" s="52"/>
      <c r="I1" s="53"/>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Z1" s="52"/>
    </row>
    <row r="2" customFormat="false" ht="5.1" hidden="false" customHeight="true" outlineLevel="0" collapsed="false">
      <c r="A2" s="54"/>
      <c r="B2" s="55"/>
      <c r="C2" s="55"/>
      <c r="D2" s="55"/>
      <c r="E2" s="55"/>
      <c r="F2" s="55"/>
      <c r="G2" s="55"/>
      <c r="H2" s="55"/>
      <c r="I2" s="55"/>
      <c r="J2" s="55"/>
      <c r="K2" s="55"/>
      <c r="L2" s="55"/>
      <c r="M2" s="55"/>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Z2" s="52"/>
    </row>
    <row r="3" customFormat="false" ht="26.1" hidden="false" customHeight="true" outlineLevel="0" collapsed="false">
      <c r="A3" s="54"/>
      <c r="B3" s="56" t="s">
        <v>58</v>
      </c>
      <c r="C3" s="57"/>
      <c r="D3" s="58"/>
      <c r="E3" s="58"/>
      <c r="F3" s="58"/>
      <c r="G3" s="58"/>
      <c r="H3" s="58"/>
      <c r="I3" s="59"/>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2"/>
      <c r="IU3" s="58"/>
      <c r="IV3" s="58"/>
      <c r="IW3" s="58"/>
      <c r="IX3" s="58"/>
      <c r="IZ3" s="58"/>
    </row>
    <row r="4" customFormat="false" ht="9.95" hidden="false" customHeight="true" outlineLevel="0" collapsed="false">
      <c r="A4" s="54"/>
      <c r="B4" s="60"/>
      <c r="C4" s="61"/>
    </row>
    <row r="5" customFormat="false" ht="20.1" hidden="false" customHeight="true" outlineLevel="0" collapsed="false">
      <c r="A5" s="54"/>
      <c r="B5" s="56" t="s">
        <v>59</v>
      </c>
      <c r="C5" s="57"/>
      <c r="D5" s="54"/>
      <c r="E5" s="54"/>
      <c r="F5" s="54"/>
      <c r="G5" s="54"/>
      <c r="H5" s="62" t="s">
        <v>60</v>
      </c>
      <c r="I5" s="54"/>
      <c r="J5" s="54"/>
      <c r="K5" s="54"/>
      <c r="L5" s="63"/>
      <c r="M5" s="57"/>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Z5" s="54"/>
    </row>
    <row r="6" customFormat="false" ht="9.95" hidden="false" customHeight="true" outlineLevel="0" collapsed="false">
      <c r="A6" s="54"/>
      <c r="B6" s="54"/>
      <c r="C6" s="64"/>
      <c r="D6" s="54"/>
      <c r="E6" s="54"/>
      <c r="F6" s="54"/>
      <c r="G6" s="54"/>
      <c r="H6" s="54"/>
      <c r="I6" s="54"/>
      <c r="J6" s="54"/>
      <c r="K6" s="54"/>
      <c r="L6" s="63"/>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Z6" s="54"/>
    </row>
    <row r="7" customFormat="false" ht="20.1" hidden="false" customHeight="true" outlineLevel="0" collapsed="false">
      <c r="A7" s="54"/>
      <c r="B7" s="56" t="s">
        <v>61</v>
      </c>
      <c r="C7" s="57" t="str">
        <f aca="false">Engagés!A5</f>
        <v>LIEU DE COMPETITION</v>
      </c>
      <c r="D7" s="54"/>
      <c r="E7" s="54"/>
      <c r="F7" s="54"/>
      <c r="G7" s="54"/>
      <c r="H7" s="62" t="s">
        <v>62</v>
      </c>
      <c r="I7" s="54"/>
      <c r="J7" s="54"/>
      <c r="K7" s="54"/>
      <c r="L7" s="63"/>
      <c r="M7" s="57" t="s">
        <v>54</v>
      </c>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Z7" s="54"/>
    </row>
    <row r="8" customFormat="false" ht="9.95" hidden="false" customHeight="true" outlineLevel="0" collapsed="false">
      <c r="A8" s="54"/>
      <c r="B8" s="54"/>
      <c r="C8" s="64"/>
      <c r="D8" s="54"/>
      <c r="E8" s="54"/>
      <c r="F8" s="54"/>
      <c r="G8" s="54"/>
      <c r="H8" s="54"/>
      <c r="I8" s="54"/>
      <c r="J8" s="54"/>
      <c r="K8" s="54"/>
      <c r="L8" s="63"/>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c r="IZ8" s="54"/>
    </row>
    <row r="9" customFormat="false" ht="20.1" hidden="false" customHeight="true" outlineLevel="0" collapsed="false">
      <c r="A9" s="54"/>
      <c r="B9" s="56" t="s">
        <v>63</v>
      </c>
      <c r="C9" s="65" t="str">
        <f aca="false">Engagés!A7</f>
        <v>DATE</v>
      </c>
      <c r="D9" s="54"/>
      <c r="E9" s="54"/>
      <c r="F9" s="54"/>
      <c r="G9" s="54"/>
      <c r="H9" s="62" t="s">
        <v>64</v>
      </c>
      <c r="I9" s="54"/>
      <c r="J9" s="54"/>
      <c r="K9" s="54"/>
      <c r="L9" s="63"/>
      <c r="M9" s="57"/>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c r="IZ9" s="54"/>
    </row>
    <row r="10" customFormat="false" ht="9.95" hidden="false" customHeight="true" outlineLevel="0" collapsed="false">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Z10" s="54"/>
    </row>
    <row r="11" customFormat="false" ht="20.1" hidden="false" customHeight="true" outlineLevel="0" collapsed="false">
      <c r="A11" s="66"/>
      <c r="B11" s="66" t="s">
        <v>65</v>
      </c>
      <c r="C11" s="67" t="s">
        <v>66</v>
      </c>
      <c r="D11" s="66" t="s">
        <v>43</v>
      </c>
      <c r="E11" s="66"/>
      <c r="F11" s="66"/>
      <c r="G11" s="66" t="s">
        <v>67</v>
      </c>
      <c r="H11" s="66"/>
      <c r="I11" s="66"/>
      <c r="J11" s="66"/>
      <c r="K11" s="66" t="s">
        <v>68</v>
      </c>
      <c r="L11" s="66"/>
      <c r="M11" s="66"/>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c r="IX11" s="54"/>
      <c r="IZ11" s="54"/>
    </row>
    <row r="12" customFormat="false" ht="20.1" hidden="false" customHeight="true" outlineLevel="0" collapsed="false">
      <c r="A12" s="57" t="str">
        <f aca="true">IF(ISERROR(MATCH($M$7&amp;K12,Engagés!$J$16:$J$39,0)),"",INDIRECT(ADDRESS(MATCH($M$7&amp;K12,Engagés!$J$1:$J$39,0),1,1,1,"Engagés")))</f>
        <v/>
      </c>
      <c r="B12" s="68" t="str">
        <f aca="false">IF(A12="","",VLOOKUP(A12,Engagés!$A$16:$F$39,2,0))</f>
        <v/>
      </c>
      <c r="C12" s="69" t="str">
        <f aca="false">IF(A12="","",VLOOKUP(A12,Engagés!$A$16:$F$39,4,0))</f>
        <v/>
      </c>
      <c r="D12" s="70" t="str">
        <f aca="false">IF(A12="","",VLOOKUP(A12,Engagés!$A$16:$F$39,6,0))</f>
        <v/>
      </c>
      <c r="E12" s="70"/>
      <c r="F12" s="70"/>
      <c r="G12" s="70" t="str">
        <f aca="false">IF(A12="","",VLOOKUP(A12,Engagés!$A$16:$F$39,3,0))</f>
        <v/>
      </c>
      <c r="H12" s="70"/>
      <c r="I12" s="70"/>
      <c r="J12" s="70"/>
      <c r="K12" s="57" t="n">
        <v>1</v>
      </c>
      <c r="L12" s="57"/>
      <c r="M12" s="57"/>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Z12" s="54"/>
    </row>
    <row r="13" customFormat="false" ht="20.1" hidden="false" customHeight="true" outlineLevel="0" collapsed="false">
      <c r="A13" s="57" t="str">
        <f aca="true">IF(ISERROR(MATCH($M$7&amp;K13,Engagés!$J$16:$J$39,0)),"",INDIRECT(ADDRESS(MATCH($M$7&amp;K13,Engagés!$J$1:$J$39,0),1,1,1,"Engagés")))</f>
        <v/>
      </c>
      <c r="B13" s="68" t="str">
        <f aca="false">IF(A13="","",VLOOKUP(A13,Engagés!$A$16:$F$39,2,0))</f>
        <v/>
      </c>
      <c r="C13" s="69" t="str">
        <f aca="false">IF(A13="","",VLOOKUP(A13,Engagés!$A$16:$F$39,4,0))</f>
        <v/>
      </c>
      <c r="D13" s="70" t="str">
        <f aca="false">IF(A13="","",VLOOKUP(A13,Engagés!$A$16:$F$39,6,0))</f>
        <v/>
      </c>
      <c r="E13" s="70"/>
      <c r="F13" s="70"/>
      <c r="G13" s="70" t="str">
        <f aca="false">IF(A13="","",VLOOKUP(A13,Engagés!$A$16:$F$39,3,0))</f>
        <v/>
      </c>
      <c r="H13" s="70"/>
      <c r="I13" s="70"/>
      <c r="J13" s="70"/>
      <c r="K13" s="57" t="n">
        <v>2</v>
      </c>
      <c r="L13" s="57"/>
      <c r="M13" s="57"/>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Z13" s="54"/>
    </row>
    <row r="14" customFormat="false" ht="20.1" hidden="false" customHeight="true" outlineLevel="0" collapsed="false">
      <c r="A14" s="57" t="str">
        <f aca="true">IF(ISERROR(MATCH($M$7&amp;K14,Engagés!$J$16:$J$39,0)),"",INDIRECT(ADDRESS(MATCH($M$7&amp;K14,Engagés!$J$1:$J$39,0),1,1,1,"Engagés")))</f>
        <v/>
      </c>
      <c r="B14" s="68" t="str">
        <f aca="false">IF(A14="","",VLOOKUP(A14,Engagés!$A$16:$F$39,2,0))</f>
        <v/>
      </c>
      <c r="C14" s="69" t="str">
        <f aca="false">IF(A14="","",VLOOKUP(A14,Engagés!$A$16:$F$39,4,0))</f>
        <v/>
      </c>
      <c r="D14" s="70" t="str">
        <f aca="false">IF(A14="","",VLOOKUP(A14,Engagés!$A$16:$F$39,6,0))</f>
        <v/>
      </c>
      <c r="E14" s="70"/>
      <c r="F14" s="70"/>
      <c r="G14" s="70" t="str">
        <f aca="false">IF(A14="","",VLOOKUP(A14,Engagés!$A$16:$F$39,3,0))</f>
        <v/>
      </c>
      <c r="H14" s="70"/>
      <c r="I14" s="70"/>
      <c r="J14" s="70"/>
      <c r="K14" s="57" t="n">
        <v>3</v>
      </c>
      <c r="L14" s="57"/>
      <c r="M14" s="57"/>
      <c r="N14" s="54"/>
      <c r="O14" s="54"/>
      <c r="P14" s="54"/>
      <c r="Q14" s="54"/>
      <c r="R14" s="54"/>
      <c r="S14" s="54"/>
      <c r="T14" s="54"/>
      <c r="U14" s="54"/>
      <c r="V14" s="54"/>
      <c r="W14" s="54"/>
      <c r="X14" s="71" t="s">
        <v>69</v>
      </c>
      <c r="Y14" s="71"/>
      <c r="Z14" s="71"/>
      <c r="AA14" s="71"/>
      <c r="AB14" s="71"/>
      <c r="AC14" s="71"/>
      <c r="AD14" s="54"/>
      <c r="AE14" s="54"/>
      <c r="AF14" s="54"/>
      <c r="AG14" s="54"/>
      <c r="AH14" s="54"/>
      <c r="AI14" s="54"/>
      <c r="AJ14" s="54"/>
      <c r="AK14" s="54"/>
      <c r="AL14" s="71" t="s">
        <v>70</v>
      </c>
      <c r="AM14" s="71"/>
      <c r="AN14" s="71"/>
      <c r="AO14" s="71"/>
      <c r="AP14" s="71"/>
      <c r="AQ14" s="71"/>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Z14" s="54"/>
    </row>
    <row r="15" customFormat="false" ht="20.1" hidden="false" customHeight="true" outlineLevel="0" collapsed="false">
      <c r="A15" s="54"/>
      <c r="B15" s="54"/>
      <c r="C15" s="54"/>
      <c r="D15" s="54"/>
      <c r="E15" s="54"/>
      <c r="F15" s="54"/>
      <c r="G15" s="54"/>
      <c r="H15" s="54"/>
      <c r="I15" s="54"/>
      <c r="J15" s="54"/>
      <c r="K15" s="54"/>
      <c r="L15" s="54"/>
      <c r="M15" s="54"/>
      <c r="N15" s="54"/>
      <c r="O15" s="54"/>
      <c r="P15" s="54"/>
      <c r="Q15" s="54"/>
      <c r="R15" s="54"/>
      <c r="S15" s="54"/>
      <c r="T15" s="54"/>
      <c r="U15" s="54"/>
      <c r="V15" s="54"/>
      <c r="W15" s="54"/>
      <c r="X15" s="72" t="s">
        <v>71</v>
      </c>
      <c r="Y15" s="72" t="s">
        <v>72</v>
      </c>
      <c r="Z15" s="72" t="s">
        <v>72</v>
      </c>
      <c r="AA15" s="72"/>
      <c r="AB15" s="72" t="s">
        <v>73</v>
      </c>
      <c r="AC15" s="72"/>
      <c r="AD15" s="54"/>
      <c r="AE15" s="73" t="s">
        <v>70</v>
      </c>
      <c r="AF15" s="73"/>
      <c r="AG15" s="73"/>
      <c r="AH15" s="73"/>
      <c r="AI15" s="73"/>
      <c r="AJ15" s="54"/>
      <c r="AK15" s="54"/>
      <c r="AL15" s="72" t="s">
        <v>71</v>
      </c>
      <c r="AM15" s="72" t="s">
        <v>72</v>
      </c>
      <c r="AN15" s="72" t="s">
        <v>72</v>
      </c>
      <c r="AO15" s="72"/>
      <c r="AP15" s="72" t="s">
        <v>73</v>
      </c>
      <c r="AQ15" s="72"/>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Z15" s="54"/>
    </row>
    <row r="16" customFormat="false" ht="24.7" hidden="false" customHeight="true" outlineLevel="0" collapsed="false">
      <c r="A16" s="54"/>
      <c r="B16" s="74" t="s">
        <v>74</v>
      </c>
      <c r="C16" s="74"/>
      <c r="D16" s="67" t="s">
        <v>75</v>
      </c>
      <c r="E16" s="67"/>
      <c r="F16" s="67"/>
      <c r="G16" s="67"/>
      <c r="H16" s="67"/>
      <c r="I16" s="66" t="n">
        <v>1</v>
      </c>
      <c r="J16" s="66" t="n">
        <v>2</v>
      </c>
      <c r="K16" s="66" t="n">
        <v>3</v>
      </c>
      <c r="L16" s="54"/>
      <c r="M16" s="54"/>
      <c r="N16" s="54"/>
      <c r="O16" s="54"/>
      <c r="P16" s="54"/>
      <c r="Q16" s="54"/>
      <c r="R16" s="54"/>
      <c r="S16" s="75" t="s">
        <v>76</v>
      </c>
      <c r="T16" s="75" t="s">
        <v>77</v>
      </c>
      <c r="U16" s="75" t="s">
        <v>78</v>
      </c>
      <c r="V16" s="54"/>
      <c r="W16" s="54"/>
      <c r="X16" s="72" t="s">
        <v>79</v>
      </c>
      <c r="Y16" s="72" t="s">
        <v>53</v>
      </c>
      <c r="Z16" s="72" t="s">
        <v>79</v>
      </c>
      <c r="AA16" s="72" t="s">
        <v>53</v>
      </c>
      <c r="AB16" s="72" t="s">
        <v>79</v>
      </c>
      <c r="AC16" s="72" t="s">
        <v>53</v>
      </c>
      <c r="AD16" s="54"/>
      <c r="AE16" s="76" t="n">
        <v>1</v>
      </c>
      <c r="AF16" s="76" t="n">
        <v>2</v>
      </c>
      <c r="AG16" s="76" t="n">
        <v>3</v>
      </c>
      <c r="AH16" s="76" t="n">
        <v>4</v>
      </c>
      <c r="AI16" s="76" t="n">
        <v>5</v>
      </c>
      <c r="AJ16" s="54"/>
      <c r="AK16" s="54"/>
      <c r="AL16" s="72" t="s">
        <v>79</v>
      </c>
      <c r="AM16" s="72" t="s">
        <v>53</v>
      </c>
      <c r="AN16" s="72" t="s">
        <v>79</v>
      </c>
      <c r="AO16" s="72" t="s">
        <v>53</v>
      </c>
      <c r="AP16" s="72" t="s">
        <v>79</v>
      </c>
      <c r="AQ16" s="72" t="s">
        <v>53</v>
      </c>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c r="IX16" s="54"/>
      <c r="IZ16" s="54"/>
    </row>
    <row r="17" customFormat="false" ht="24.7" hidden="false" customHeight="true" outlineLevel="0" collapsed="false">
      <c r="A17" s="77" t="s">
        <v>80</v>
      </c>
      <c r="B17" s="69" t="str">
        <f aca="false">IF(B12=""," ",B12)</f>
        <v> </v>
      </c>
      <c r="C17" s="69" t="str">
        <f aca="false">IF(B14=""," ",B14)</f>
        <v> </v>
      </c>
      <c r="D17" s="57"/>
      <c r="E17" s="57"/>
      <c r="F17" s="57"/>
      <c r="G17" s="57"/>
      <c r="H17" s="78"/>
      <c r="I17" s="57" t="str">
        <f aca="false">IF($U17="FG",0,IF($U17="FD",2,IF($S17="F",IF(COUNTIF($D17:$H17,"&lt;0")=Engagés!C13,IF(AND($B17&lt;&gt;"",$C17&lt;&gt;""),1,0),2),"")))</f>
        <v/>
      </c>
      <c r="J17" s="79"/>
      <c r="K17" s="57" t="str">
        <f aca="false">IF($U17="FG",2,IF($U17="FD",0,IF($S17="F",IF(COUNTIF($D17:$H17,"&lt;0")=Engagés!C13,2,1),"")))</f>
        <v/>
      </c>
      <c r="L17" s="54"/>
      <c r="M17" s="54"/>
      <c r="N17" s="54"/>
      <c r="O17" s="54"/>
      <c r="P17" s="54"/>
      <c r="Q17" s="80"/>
      <c r="R17" s="80" t="n">
        <f aca="false">IF(T17="=",1,0)</f>
        <v>1</v>
      </c>
      <c r="S17" s="75" t="str">
        <f aca="false">IF(OR(B17="",C17=""),"",IF(OR(COUNTIF(D17:H17,"&gt;=0")=Engagés!C13,COUNTIF(D17:H17,"&lt;0")=Engagés!C13,U17="FD",U17="FG"),"F",IF(AND(ISNA(MATCH("wo",D17:H17,0)),ISNA(MATCH("wo-",D17:H17,0))),"","F")))</f>
        <v/>
      </c>
      <c r="T17" s="81" t="str">
        <f aca="false">IF(OR(B17="",C17=""),"",IF(I21=K21,"=",""))</f>
        <v>=</v>
      </c>
      <c r="U17" s="75" t="str">
        <f aca="false">IF(ISERROR(MATCH("wo",D17:H17,0)),IF(ISERROR(MATCH("-wo",D17:H17,0)),"","FD"),"FG")</f>
        <v/>
      </c>
      <c r="V17" s="54"/>
      <c r="W17" s="82" t="s">
        <v>81</v>
      </c>
      <c r="X17" s="72" t="n">
        <f aca="false">IF(T17="=",IF(D17="",0,IF(D17&lt;0,ABS(D17),IF(D17&lt;10,11,D17+2)))+IF(E17="",0,IF(E17&lt;0,ABS(E17),IF(E17&lt;10,11,E17+2)))+IF(F17="",0,IF(F17&lt;0,ABS(F17),IF(F17&lt;10,11,F17+2)))+IF(G17="",0,IF(G17&lt;0,ABS(G17),IF(G17&lt;10,11,G17+2)))+IF(H17="",0,IF(H17&lt;0,ABS(H17),IF(H17&lt;10,11,H17+2))),"")</f>
        <v>0</v>
      </c>
      <c r="Y17" s="72" t="n">
        <f aca="false">IF(T17="=",IF(D17="",0,IF(D17&lt;0,IF(ABS(D17)&lt;10,11,ABS(D17)+2),ABS(D17)))+IF(E17="",0,IF(E17&lt;0,IF(ABS(E17)&lt;10,11,ABS(E17)+2),ABS(E17)))+IF(F17="",0,IF(F17&lt;0,IF(ABS(F17)&lt;10,11,ABS(F17)+2),ABS(F17)))+IF(G17="",0,IF(G17&lt;0,IF(ABS(G17)&lt;10,11,ABS(G17)+2),ABS(G17)))+IF(H17="",0,IF(H17&lt;0,IF(ABS(H17)&lt;10,11,ABS(H17)+2),ABS(H17))),"")</f>
        <v>0</v>
      </c>
      <c r="Z17" s="83"/>
      <c r="AA17" s="83"/>
      <c r="AB17" s="72" t="n">
        <f aca="false">IF(T17="=",Y17,"")</f>
        <v>0</v>
      </c>
      <c r="AC17" s="72" t="n">
        <f aca="false">IF(T17="=",X17,"")</f>
        <v>0</v>
      </c>
      <c r="AD17" s="54"/>
      <c r="AE17" s="84" t="n">
        <f aca="false">D17</f>
        <v>0</v>
      </c>
      <c r="AF17" s="84" t="n">
        <f aca="false">E17</f>
        <v>0</v>
      </c>
      <c r="AG17" s="85" t="n">
        <f aca="false">F17</f>
        <v>0</v>
      </c>
      <c r="AH17" s="85" t="n">
        <f aca="false">G17</f>
        <v>0</v>
      </c>
      <c r="AI17" s="85" t="n">
        <f aca="false">H17</f>
        <v>0</v>
      </c>
      <c r="AJ17" s="54"/>
      <c r="AK17" s="82" t="s">
        <v>81</v>
      </c>
      <c r="AL17" s="72" t="n">
        <f aca="false">IF(T17="=",COUNTIF(D17:H17,"&gt;=0"),0)</f>
        <v>0</v>
      </c>
      <c r="AM17" s="72" t="n">
        <f aca="false">IF(T17="=",COUNTIF(D17:H17,"&lt;0"),0)</f>
        <v>0</v>
      </c>
      <c r="AN17" s="83"/>
      <c r="AO17" s="83"/>
      <c r="AP17" s="72" t="n">
        <f aca="false">IF(T17="=",COUNTIF(D17:H17,"&lt;0"),0)</f>
        <v>0</v>
      </c>
      <c r="AQ17" s="72" t="n">
        <f aca="false">IF(T17="=",COUNTIF(D17:H17,"&gt;=0"),0)</f>
        <v>0</v>
      </c>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c r="IX17" s="54"/>
      <c r="IZ17" s="54"/>
    </row>
    <row r="18" customFormat="false" ht="24.7" hidden="false" customHeight="true" outlineLevel="0" collapsed="false">
      <c r="A18" s="77" t="s">
        <v>82</v>
      </c>
      <c r="B18" s="69" t="str">
        <f aca="false">IF(B13=""," ",B13)</f>
        <v> </v>
      </c>
      <c r="C18" s="69" t="str">
        <f aca="false">IF(B14=""," ",B14)</f>
        <v> </v>
      </c>
      <c r="D18" s="57"/>
      <c r="E18" s="57"/>
      <c r="F18" s="57"/>
      <c r="G18" s="57"/>
      <c r="H18" s="78"/>
      <c r="I18" s="79"/>
      <c r="J18" s="57" t="str">
        <f aca="false">IF($U18="FG",0,IF($U18="FD",2,IF($S18="F",IF(COUNTIF($D18:$H18,"&lt;0")=Engagés!C13,IF(AND($B18&lt;&gt;"",$C18&lt;&gt;""),1,0),2),"")))</f>
        <v/>
      </c>
      <c r="K18" s="57" t="str">
        <f aca="false">IF($U18="FG",2,IF($U18="FD",0,IF($S18="F",IF(COUNTIF($D18:$H18,"&lt;0")=Engagés!C13,2,1),"")))</f>
        <v/>
      </c>
      <c r="L18" s="54"/>
      <c r="M18" s="54"/>
      <c r="N18" s="54"/>
      <c r="O18" s="54"/>
      <c r="P18" s="54"/>
      <c r="Q18" s="80"/>
      <c r="R18" s="80" t="n">
        <f aca="false">IF(T18="=",1,0)</f>
        <v>1</v>
      </c>
      <c r="S18" s="75" t="str">
        <f aca="false">IF(OR(B18="",C18=""),"",IF(OR(COUNTIF(D18:H18,"&gt;=0")=Engagés!C13,COUNTIF(D18:H18,"&lt;0")=Engagés!C13,U18="FD",U18="FG"),"F",IF(AND(ISNA(MATCH("wo",D18:H18,0)),ISNA(MATCH("wo-",D18:H18,0))),"","F")))</f>
        <v/>
      </c>
      <c r="T18" s="81" t="str">
        <f aca="false">IF(OR(B18="",C18=""),"",IF(J$21=K$21,"=",""))</f>
        <v>=</v>
      </c>
      <c r="U18" s="75" t="str">
        <f aca="false">IF(ISERROR(MATCH("wo",D18:H18,0)),IF(ISERROR(MATCH("-wo",D18:H18,0)),"","FD"),"FG")</f>
        <v/>
      </c>
      <c r="V18" s="54"/>
      <c r="W18" s="82" t="s">
        <v>83</v>
      </c>
      <c r="X18" s="83"/>
      <c r="Y18" s="83"/>
      <c r="Z18" s="72" t="n">
        <f aca="false">IF(T18="=",IF(D18="",0,IF(D18&lt;0,ABS(D18),IF(D18&lt;10,11,D18+2)))+IF(E18="",0,IF(E18&lt;0,ABS(E18),IF(E18&lt;10,11,E18+2)))+IF(F18="",0,IF(F18&lt;0,ABS(F18),IF(F18&lt;10,11,F18+2)))+IF(G18="",0,IF(G18&lt;0,ABS(G18),IF(G18&lt;10,11,G18+2)))+IF(H18="",0,IF(H18&lt;0,ABS(H18),IF(H18&lt;10,11,H18+2))),"")</f>
        <v>0</v>
      </c>
      <c r="AA18" s="72" t="n">
        <f aca="false">IF(T18="=",IF(D18="",0,IF(D18&lt;0,IF(ABS(D18)&lt;10,11,ABS(D18)+2),ABS(D18)))+IF(E18="",0,IF(E18&lt;0,IF(ABS(E18)&lt;10,11,ABS(E18)+2),ABS(E18)))+IF(F18="",0,IF(F18&lt;0,IF(ABS(F18)&lt;10,11,ABS(F18)+2),ABS(F18)))+IF(G18="",0,IF(G18&lt;0,IF(ABS(G18)&lt;10,11,ABS(G18)+2),ABS(G18)))+IF(H18="",0,IF(H18&lt;0,IF(ABS(H18)&lt;10,11,ABS(H18)+2),ABS(H18))),"")</f>
        <v>0</v>
      </c>
      <c r="AB18" s="72" t="n">
        <f aca="false">IF(T18="=",AA18,"")</f>
        <v>0</v>
      </c>
      <c r="AC18" s="72" t="n">
        <f aca="false">IF(T18="=",Z18,"")</f>
        <v>0</v>
      </c>
      <c r="AD18" s="54"/>
      <c r="AE18" s="84" t="n">
        <f aca="false">D18</f>
        <v>0</v>
      </c>
      <c r="AF18" s="84" t="n">
        <f aca="false">E18</f>
        <v>0</v>
      </c>
      <c r="AG18" s="84" t="n">
        <f aca="false">F18</f>
        <v>0</v>
      </c>
      <c r="AH18" s="84" t="n">
        <f aca="false">G18</f>
        <v>0</v>
      </c>
      <c r="AI18" s="84" t="n">
        <f aca="false">H18</f>
        <v>0</v>
      </c>
      <c r="AJ18" s="54"/>
      <c r="AK18" s="82" t="s">
        <v>83</v>
      </c>
      <c r="AL18" s="83"/>
      <c r="AM18" s="83"/>
      <c r="AN18" s="72" t="n">
        <f aca="false">IF(T18="=",COUNTIF(D18:H18,"&gt;=0"),0)</f>
        <v>0</v>
      </c>
      <c r="AO18" s="72" t="n">
        <f aca="false">IF(T18="=",COUNTIF(D18:H18,"&lt;0"),0)</f>
        <v>0</v>
      </c>
      <c r="AP18" s="72" t="n">
        <f aca="false">IF(T18="=",COUNTIF(D18:H18,"&lt;0"),0)</f>
        <v>0</v>
      </c>
      <c r="AQ18" s="72" t="n">
        <f aca="false">IF(T18="=",COUNTIF(D18:H18,"&gt;=0"),0)</f>
        <v>0</v>
      </c>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c r="IX18" s="54"/>
      <c r="IZ18" s="54"/>
    </row>
    <row r="19" customFormat="false" ht="24.7" hidden="false" customHeight="true" outlineLevel="0" collapsed="false">
      <c r="A19" s="77" t="s">
        <v>84</v>
      </c>
      <c r="B19" s="69" t="str">
        <f aca="false">IF(B12=""," ",B12)</f>
        <v> </v>
      </c>
      <c r="C19" s="69" t="str">
        <f aca="false">IF(B13=""," ",B13)</f>
        <v> </v>
      </c>
      <c r="D19" s="57"/>
      <c r="E19" s="57"/>
      <c r="F19" s="57"/>
      <c r="G19" s="57"/>
      <c r="H19" s="78"/>
      <c r="I19" s="57" t="str">
        <f aca="false">IF($U19="FG",0,IF($U19="FD",2,IF($S19="F",IF(COUNTIF($D19:$H19,"&lt;0")=Engagés!C13,IF(AND($B19&lt;&gt;"",$C19&lt;&gt;""),1,0),2),"")))</f>
        <v/>
      </c>
      <c r="J19" s="57" t="str">
        <f aca="false">IF($U19="FG",2,IF($U19="FD",0,IF($S19="F",IF(COUNTIF($D19:$H19,"&lt;0")=Engagés!C13,2,1),"")))</f>
        <v/>
      </c>
      <c r="K19" s="79"/>
      <c r="L19" s="54"/>
      <c r="M19" s="54"/>
      <c r="N19" s="54"/>
      <c r="O19" s="54"/>
      <c r="P19" s="54"/>
      <c r="Q19" s="80"/>
      <c r="R19" s="80" t="n">
        <f aca="false">IF(T19="=",1,0)</f>
        <v>1</v>
      </c>
      <c r="S19" s="75" t="str">
        <f aca="false">IF(OR(B19="",C19=""),"",IF(OR(COUNTIF(D19:H19,"&gt;=0")=Engagés!C13,COUNTIF(D19:H19,"&lt;0")=Engagés!C13,U19="FD",U19="FG"),"F",IF(AND(ISNA(MATCH("wo",D19:H19,0)),ISNA(MATCH("wo-",D19:H19,0))),"","F")))</f>
        <v/>
      </c>
      <c r="T19" s="81" t="str">
        <f aca="false">IF(OR(B19="",C19=""),"",IF(I21=J21,"=",""))</f>
        <v>=</v>
      </c>
      <c r="U19" s="75" t="str">
        <f aca="false">IF(ISERROR(MATCH("wo",D19:H19,0)),IF(ISERROR(MATCH("-wo",D19:H19,0)),"","FD"),"FG")</f>
        <v/>
      </c>
      <c r="V19" s="54"/>
      <c r="W19" s="82" t="s">
        <v>85</v>
      </c>
      <c r="X19" s="72" t="n">
        <f aca="false">IF(T19="=",IF(D19="",0,IF(D19&lt;0,ABS(D19),IF(D19&lt;10,11,D19+2)))+IF(E19="",0,IF(E19&lt;0,ABS(E19),IF(E19&lt;10,11,E19+2)))+IF(F19="",0,IF(F19&lt;0,ABS(F19),IF(F19&lt;10,11,F19+2)))+IF(G19="",0,IF(G19&lt;0,ABS(G19),IF(G19&lt;10,11,G19+2)))+IF(H19="",0,IF(H19&lt;0,ABS(H19),IF(H19&lt;10,11,H19+2))),"")</f>
        <v>0</v>
      </c>
      <c r="Y19" s="72" t="n">
        <f aca="false">IF(T19="=",IF(D19="",0,IF(D19&lt;0,IF(ABS(D19)&lt;10,11,ABS(D19)+2),ABS(D19)))+IF(E19="",0,IF(E19&lt;0,IF(ABS(E19)&lt;10,11,ABS(E19)+2),ABS(E19)))+IF(F19="",0,IF(F19&lt;0,IF(ABS(F19)&lt;10,11,ABS(F19)+2),ABS(F19)))+IF(G19="",0,IF(G19&lt;0,IF(ABS(G19)&lt;10,11,ABS(G19)+2),ABS(G19)))+IF(H19="",0,IF(H19&lt;0,IF(ABS(H19)&lt;10,11,ABS(H19)+2),ABS(H19))),"")</f>
        <v>0</v>
      </c>
      <c r="Z19" s="72" t="n">
        <f aca="false">IF(T19="=",Y19,"")</f>
        <v>0</v>
      </c>
      <c r="AA19" s="72" t="n">
        <f aca="false">IF(T19="=",X19,"")</f>
        <v>0</v>
      </c>
      <c r="AB19" s="83"/>
      <c r="AC19" s="83"/>
      <c r="AD19" s="54"/>
      <c r="AE19" s="84" t="n">
        <f aca="false">D19</f>
        <v>0</v>
      </c>
      <c r="AF19" s="84" t="n">
        <f aca="false">E19</f>
        <v>0</v>
      </c>
      <c r="AG19" s="84" t="n">
        <f aca="false">F19</f>
        <v>0</v>
      </c>
      <c r="AH19" s="84" t="n">
        <f aca="false">G19</f>
        <v>0</v>
      </c>
      <c r="AI19" s="84" t="n">
        <f aca="false">H19</f>
        <v>0</v>
      </c>
      <c r="AJ19" s="54"/>
      <c r="AK19" s="82" t="s">
        <v>85</v>
      </c>
      <c r="AL19" s="72" t="n">
        <f aca="false">IF(T19="=",COUNTIF(D19:H19,"&gt;=0"),0)</f>
        <v>0</v>
      </c>
      <c r="AM19" s="72" t="n">
        <f aca="false">IF(T19="=",COUNTIF(D19:H19,"&lt;0"),0)</f>
        <v>0</v>
      </c>
      <c r="AN19" s="72" t="n">
        <f aca="false">IF(T19="=",COUNTIF(D19:H19,"&lt;0"),0)</f>
        <v>0</v>
      </c>
      <c r="AO19" s="72" t="n">
        <f aca="false">IF(T19="=",COUNTIF(D19:H19,"&gt;=0"),0)</f>
        <v>0</v>
      </c>
      <c r="AP19" s="83"/>
      <c r="AQ19" s="83"/>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Z19" s="54"/>
    </row>
    <row r="20" customFormat="false" ht="20.1" hidden="false" customHeight="true" outlineLevel="0" collapsed="false">
      <c r="A20" s="54"/>
      <c r="B20" s="54"/>
      <c r="C20" s="54"/>
      <c r="D20" s="54"/>
      <c r="E20" s="54"/>
      <c r="F20" s="54"/>
      <c r="G20" s="54"/>
      <c r="H20" s="54"/>
      <c r="I20" s="54"/>
      <c r="J20" s="54"/>
      <c r="K20" s="54"/>
      <c r="L20" s="54"/>
      <c r="M20" s="54"/>
      <c r="N20" s="54"/>
      <c r="O20" s="54"/>
      <c r="P20" s="54"/>
      <c r="Q20" s="54"/>
      <c r="R20" s="54"/>
      <c r="S20" s="57" t="n">
        <f aca="false">COUNTIF(S17:S19,"F")</f>
        <v>0</v>
      </c>
      <c r="T20" s="57" t="n">
        <f aca="false">SUM(R17:R20)</f>
        <v>3</v>
      </c>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false" ht="20.1" hidden="false" customHeight="true" outlineLevel="0" collapsed="false">
      <c r="A21" s="54"/>
      <c r="B21" s="54"/>
      <c r="C21" s="54"/>
      <c r="D21" s="86" t="s">
        <v>86</v>
      </c>
      <c r="E21" s="86"/>
      <c r="F21" s="86"/>
      <c r="G21" s="86"/>
      <c r="H21" s="86"/>
      <c r="I21" s="87" t="n">
        <f aca="false">SUM(I17:I19)</f>
        <v>0</v>
      </c>
      <c r="J21" s="87" t="n">
        <f aca="false">SUM(J17:J19)</f>
        <v>0</v>
      </c>
      <c r="K21" s="87" t="n">
        <f aca="false">SUM(K17:K19)</f>
        <v>0</v>
      </c>
      <c r="L21" s="54"/>
      <c r="M21" s="54"/>
      <c r="N21" s="54"/>
      <c r="O21" s="54"/>
      <c r="P21" s="54"/>
      <c r="Q21" s="80"/>
      <c r="R21" s="80"/>
      <c r="S21" s="64"/>
      <c r="T21" s="54"/>
      <c r="U21" s="54"/>
      <c r="V21" s="54"/>
      <c r="W21" s="54"/>
      <c r="X21" s="72" t="n">
        <f aca="false">SUM(X17:X19)</f>
        <v>0</v>
      </c>
      <c r="Y21" s="72" t="n">
        <f aca="false">SUM(Y17:Y19)</f>
        <v>0</v>
      </c>
      <c r="Z21" s="72" t="n">
        <f aca="false">SUM(Z17:Z19)</f>
        <v>0</v>
      </c>
      <c r="AA21" s="72" t="n">
        <f aca="false">SUM(AA17:AA19)</f>
        <v>0</v>
      </c>
      <c r="AB21" s="72" t="n">
        <f aca="false">SUM(AB17:AB19)</f>
        <v>0</v>
      </c>
      <c r="AC21" s="72" t="n">
        <f aca="false">SUM(AC17:AC19)</f>
        <v>0</v>
      </c>
      <c r="AD21" s="54"/>
      <c r="AE21" s="54"/>
      <c r="AF21" s="54"/>
      <c r="AG21" s="54"/>
      <c r="AH21" s="54"/>
      <c r="AI21" s="54"/>
      <c r="AJ21" s="54"/>
      <c r="AK21" s="54"/>
      <c r="AL21" s="72" t="n">
        <f aca="false">SUM(AL17:AL19)</f>
        <v>0</v>
      </c>
      <c r="AM21" s="72" t="n">
        <f aca="false">SUM(AM17:AM19)</f>
        <v>0</v>
      </c>
      <c r="AN21" s="72" t="n">
        <f aca="false">SUM(AN17:AN19)</f>
        <v>0</v>
      </c>
      <c r="AO21" s="72" t="n">
        <f aca="false">SUM(AO17:AO19)</f>
        <v>0</v>
      </c>
      <c r="AP21" s="72" t="n">
        <f aca="false">SUM(AP17:AP19)</f>
        <v>0</v>
      </c>
      <c r="AQ21" s="72" t="n">
        <f aca="false">SUM(AQ17:AQ19)</f>
        <v>0</v>
      </c>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Z21" s="54"/>
    </row>
    <row r="22" customFormat="false" ht="20.1" hidden="false" customHeight="true" outlineLevel="0" collapsed="false">
      <c r="A22" s="54"/>
      <c r="B22" s="62" t="s">
        <v>87</v>
      </c>
      <c r="C22" s="54"/>
      <c r="D22" s="88" t="s">
        <v>88</v>
      </c>
      <c r="E22" s="88"/>
      <c r="F22" s="88"/>
      <c r="G22" s="88"/>
      <c r="H22" s="88"/>
      <c r="I22" s="57" t="str">
        <f aca="false">IF($AF$25="ok",AI26,"")</f>
        <v/>
      </c>
      <c r="J22" s="57" t="str">
        <f aca="false">IF($AF$25="ok",AI27,"")</f>
        <v/>
      </c>
      <c r="K22" s="57" t="str">
        <f aca="false">IF($AF$25="ok",AI28,"")</f>
        <v/>
      </c>
      <c r="L22" s="54"/>
      <c r="M22" s="54"/>
      <c r="N22" s="54"/>
      <c r="O22" s="54"/>
      <c r="P22" s="54"/>
      <c r="Q22" s="64"/>
      <c r="R22" s="64"/>
      <c r="S22" s="54"/>
      <c r="T22" s="54"/>
      <c r="U22" s="54"/>
      <c r="V22" s="54"/>
      <c r="W22" s="54"/>
      <c r="X22" s="89" t="str">
        <f aca="false">IF((X21+Y21)&lt;&gt;0,X21/Y21,"")</f>
        <v/>
      </c>
      <c r="Y22" s="89" t="str">
        <f aca="false">IF((Y21+Z21)&lt;&gt;0,Y21/Z21,"")</f>
        <v/>
      </c>
      <c r="Z22" s="89" t="str">
        <f aca="false">IF((Z21+AA21)&lt;&gt;0,Z21/AA21,"")</f>
        <v/>
      </c>
      <c r="AA22" s="89" t="str">
        <f aca="false">IF((AA21+AB21)&lt;&gt;0,AA21/AB21,"")</f>
        <v/>
      </c>
      <c r="AB22" s="89" t="str">
        <f aca="false">IF((AB21+AC21)&lt;&gt;0,AB21/AC21,"")</f>
        <v/>
      </c>
      <c r="AC22" s="89"/>
      <c r="AD22" s="54"/>
      <c r="AE22" s="54"/>
      <c r="AF22" s="54"/>
      <c r="AG22" s="54"/>
      <c r="AH22" s="54"/>
      <c r="AI22" s="54"/>
      <c r="AJ22" s="54"/>
      <c r="AK22" s="54"/>
      <c r="AL22" s="90" t="str">
        <f aca="false">IF((AL21+AM21)&lt;&gt;0,IF(AM21=0,AL21,AL21/AM21),"")</f>
        <v/>
      </c>
      <c r="AM22" s="90"/>
      <c r="AN22" s="90" t="str">
        <f aca="false">IF((AN21+AO21)&lt;&gt;0,IF(AO21=0,AN21,AN21/AO21),"")</f>
        <v/>
      </c>
      <c r="AO22" s="90" t="str">
        <f aca="false">IF((AO21+AP21)&lt;&gt;0,IF(AP21=0,AO21,AO21/AP21),"")</f>
        <v/>
      </c>
      <c r="AP22" s="90" t="str">
        <f aca="false">IF((AP21+AQ21)&lt;&gt;0,IF(AQ21=0,AP21,AP21/AQ21),"")</f>
        <v/>
      </c>
      <c r="AQ22" s="90" t="str">
        <f aca="false">IF((AQ21+AZ21)&lt;&gt;0,IF(AZ21=0,AQ21,AQ21/AZ21),"")</f>
        <v/>
      </c>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Z22" s="54"/>
    </row>
    <row r="23" customFormat="false" ht="20.1" hidden="false" customHeight="true" outlineLevel="0" collapsed="false">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91" t="n">
        <f aca="false">3-COUNTIF(B17:B19,"=0")-COUNTIF(B17:B19,"")</f>
        <v>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c r="IX23" s="54"/>
      <c r="IZ23" s="54"/>
    </row>
    <row r="24" customFormat="false" ht="20.1" hidden="false" customHeight="true" outlineLevel="0" collapsed="false">
      <c r="A24" s="54"/>
      <c r="B24" s="54"/>
      <c r="C24" s="54"/>
      <c r="D24" s="54"/>
      <c r="E24" s="92"/>
      <c r="F24" s="92"/>
      <c r="G24" s="92"/>
      <c r="H24" s="92"/>
      <c r="I24" s="92"/>
      <c r="J24" s="92"/>
      <c r="K24" s="92"/>
      <c r="L24" s="54"/>
      <c r="M24" s="54"/>
      <c r="N24" s="54"/>
      <c r="O24" s="54"/>
      <c r="P24" s="54"/>
      <c r="Q24" s="54"/>
      <c r="R24" s="54"/>
      <c r="S24" s="54"/>
      <c r="T24" s="93"/>
      <c r="U24" s="54"/>
      <c r="V24" s="54"/>
      <c r="W24" s="54"/>
      <c r="X24" s="94" t="s">
        <v>89</v>
      </c>
      <c r="Y24" s="94"/>
      <c r="Z24" s="94"/>
      <c r="AA24" s="94"/>
      <c r="AB24" s="95" t="s">
        <v>90</v>
      </c>
      <c r="AC24" s="95"/>
      <c r="AD24" s="95"/>
      <c r="AE24" s="95"/>
      <c r="AF24" s="91" t="n">
        <f aca="false">IF(AF23=4,6,IF(AF23=3,3,IF(AF23=2,1,0)))</f>
        <v>3</v>
      </c>
      <c r="AG24" s="96" t="s">
        <v>91</v>
      </c>
      <c r="AH24" s="96"/>
      <c r="AI24" s="96"/>
      <c r="AJ24" s="54"/>
      <c r="AK24" s="54"/>
      <c r="AL24" s="54"/>
      <c r="AM24" s="54"/>
      <c r="AN24" s="54"/>
      <c r="AO24" s="54"/>
      <c r="AP24" s="54"/>
      <c r="AQ24" s="54"/>
      <c r="AR24" s="54"/>
      <c r="AS24" s="54"/>
      <c r="AT24" s="54"/>
      <c r="AU24" s="54"/>
      <c r="AV24" s="54"/>
      <c r="AW24" s="54"/>
      <c r="AX24" s="54"/>
      <c r="AY24" s="54"/>
      <c r="AZ24" s="97"/>
      <c r="BA24" s="97"/>
      <c r="BB24" s="97"/>
      <c r="BC24" s="97"/>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Z24" s="54"/>
    </row>
    <row r="25" customFormat="false" ht="29.15" hidden="false" customHeight="true" outlineLevel="0" collapsed="false">
      <c r="A25" s="54"/>
      <c r="B25" s="98" t="s">
        <v>92</v>
      </c>
      <c r="C25" s="99"/>
      <c r="D25" s="92" t="str">
        <f aca="false">IF($S$20=Engagés!$L$20,IF($T$20=0,"","Coef"&amp;CHAR(10)&amp;"Manches"),"")</f>
        <v/>
      </c>
      <c r="E25" s="92"/>
      <c r="F25" s="92"/>
      <c r="G25" s="92" t="str">
        <f aca="false">IF($S$20=Engagés!$L$20,IF($T$20=0,"","Coef"&amp;CHAR(10)&amp;"Points"),"")</f>
        <v/>
      </c>
      <c r="H25" s="92"/>
      <c r="I25" s="92"/>
      <c r="J25" s="92" t="str">
        <f aca="false">IF($S$20=Engagés!$L$20,IF($T$20=0,"","Joueur"),"")</f>
        <v/>
      </c>
      <c r="K25" s="92"/>
      <c r="L25" s="92"/>
      <c r="M25" s="54"/>
      <c r="N25" s="54"/>
      <c r="O25" s="54"/>
      <c r="P25" s="54"/>
      <c r="Q25" s="54"/>
      <c r="R25" s="54"/>
      <c r="S25" s="100"/>
      <c r="T25" s="54"/>
      <c r="U25" s="54"/>
      <c r="V25" s="54"/>
      <c r="W25" s="54"/>
      <c r="X25" s="94"/>
      <c r="Y25" s="94"/>
      <c r="Z25" s="94"/>
      <c r="AA25" s="94"/>
      <c r="AB25" s="95"/>
      <c r="AC25" s="95"/>
      <c r="AD25" s="95"/>
      <c r="AE25" s="95"/>
      <c r="AF25" s="91" t="str">
        <f aca="false">IF(AND(COUNTIF(S17:S19,"F")=AF24,AF24&gt;0),"ok","")</f>
        <v/>
      </c>
      <c r="AG25" s="96"/>
      <c r="AH25" s="96"/>
      <c r="AI25" s="96"/>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c r="IX25" s="54"/>
      <c r="IZ25" s="54"/>
    </row>
    <row r="26" customFormat="false" ht="19.9" hidden="false" customHeight="true" outlineLevel="0" collapsed="false">
      <c r="A26" s="101" t="s">
        <v>93</v>
      </c>
      <c r="B26" s="69" t="str">
        <f aca="false">_xlfn.IFNA(INDEX($AJ$26:$AJ$28,MATCH(1,$AI$26:$AI$28,0)),"")</f>
        <v/>
      </c>
      <c r="C26" s="64" t="str">
        <f aca="false">_xlfn.IFNA(INDEX($AO$26:$AO$28,MATCH(1,$AI$26:$AI$28,0)),"")</f>
        <v/>
      </c>
      <c r="D26" s="92" t="str">
        <f aca="false">IF($S$20=Engagés!$L$20,IF($T$20=0,"",AB26),"")</f>
        <v/>
      </c>
      <c r="E26" s="92"/>
      <c r="F26" s="92"/>
      <c r="G26" s="92" t="str">
        <f aca="false">IF($S$20=Engagés!$L$20,IF($T$20=0,"",X26),"")</f>
        <v/>
      </c>
      <c r="H26" s="92"/>
      <c r="I26" s="92"/>
      <c r="J26" s="92" t="str">
        <f aca="false">IF($S$20=Engagés!$L$20,IF($T$20=0,"","1"),"")</f>
        <v/>
      </c>
      <c r="K26" s="92"/>
      <c r="L26" s="92"/>
      <c r="M26" s="54"/>
      <c r="N26" s="54"/>
      <c r="O26" s="54"/>
      <c r="P26" s="54"/>
      <c r="Q26" s="54"/>
      <c r="R26" s="54"/>
      <c r="S26" s="102"/>
      <c r="T26" s="54"/>
      <c r="U26" s="54"/>
      <c r="V26" s="54"/>
      <c r="W26" s="54"/>
      <c r="X26" s="103" t="n">
        <f aca="false">IF(X22&lt;&gt;"",X22,0)</f>
        <v>0</v>
      </c>
      <c r="Y26" s="103"/>
      <c r="Z26" s="103" t="n">
        <f aca="false">IF(X26&lt;&gt;"",RANK(X26,$X$26:$X$28,0),"")</f>
        <v>1</v>
      </c>
      <c r="AA26" s="103"/>
      <c r="AB26" s="103" t="n">
        <f aca="false">IF(AL22&lt;&gt;"",AL22,0)</f>
        <v>0</v>
      </c>
      <c r="AC26" s="103"/>
      <c r="AD26" s="103" t="n">
        <f aca="false">IF(AB26&lt;&gt;"",RANK(AB26,$AB$26:$AB$28,0),"")</f>
        <v>1</v>
      </c>
      <c r="AE26" s="103"/>
      <c r="AF26" s="104" t="s">
        <v>71</v>
      </c>
      <c r="AG26" s="104" t="n">
        <f aca="false">$I$21+($AB$26/10)+($X$26/100)</f>
        <v>0</v>
      </c>
      <c r="AH26" s="104"/>
      <c r="AI26" s="104" t="str">
        <f aca="false">IF(AG26&lt;&gt;0,RANK(AG26,$AG$26:$AG$28,0),"")</f>
        <v/>
      </c>
      <c r="AJ26" s="72" t="str">
        <f aca="false">B12</f>
        <v/>
      </c>
      <c r="AK26" s="72"/>
      <c r="AL26" s="72"/>
      <c r="AM26" s="72"/>
      <c r="AN26" s="72"/>
      <c r="AO26" s="104" t="str">
        <f aca="false">A12</f>
        <v/>
      </c>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Z26" s="54"/>
    </row>
    <row r="27" customFormat="false" ht="19.9" hidden="false" customHeight="true" outlineLevel="0" collapsed="false">
      <c r="A27" s="101" t="s">
        <v>94</v>
      </c>
      <c r="B27" s="69" t="str">
        <f aca="false">_xlfn.IFNA(INDEX($AJ$26:$AJ$28,MATCH(2,$AI$26:$AI$28,0)),"")</f>
        <v/>
      </c>
      <c r="C27" s="64" t="str">
        <f aca="false">_xlfn.IFNA(INDEX($AO$26:$AO$28,MATCH(2,$AI$26:$AI$28,0)),"")</f>
        <v/>
      </c>
      <c r="D27" s="92" t="str">
        <f aca="false">IF($S$20=Engagés!$L$20,IF($T$20=0,"",AB27),"")</f>
        <v/>
      </c>
      <c r="E27" s="92"/>
      <c r="F27" s="92"/>
      <c r="G27" s="92" t="str">
        <f aca="false">IF($S$20=Engagés!$L$20,IF($T$20=0,"",X27),"")</f>
        <v/>
      </c>
      <c r="H27" s="92"/>
      <c r="I27" s="92"/>
      <c r="J27" s="92" t="str">
        <f aca="false">IF($S$20=Engagés!$L$20,IF($T$20=0,"","2"),"")</f>
        <v/>
      </c>
      <c r="K27" s="92"/>
      <c r="L27" s="92"/>
      <c r="M27" s="54"/>
      <c r="N27" s="54"/>
      <c r="O27" s="54"/>
      <c r="P27" s="54"/>
      <c r="Q27" s="54"/>
      <c r="R27" s="54"/>
      <c r="S27" s="102"/>
      <c r="T27" s="54"/>
      <c r="U27" s="54"/>
      <c r="V27" s="54"/>
      <c r="W27" s="54"/>
      <c r="X27" s="103" t="n">
        <f aca="false">IF(Z22&lt;&gt;"",Z22,0)</f>
        <v>0</v>
      </c>
      <c r="Y27" s="103"/>
      <c r="Z27" s="103" t="n">
        <f aca="false">IF(X27&lt;&gt;"",RANK(X27,$X$26:$X$28,0),"")</f>
        <v>1</v>
      </c>
      <c r="AA27" s="103"/>
      <c r="AB27" s="103" t="n">
        <f aca="false">IF(AN22&lt;&gt;"",AN22,0)</f>
        <v>0</v>
      </c>
      <c r="AC27" s="103"/>
      <c r="AD27" s="103" t="n">
        <f aca="false">IF(AB27&lt;&gt;"",RANK(AB27,$AB$26:$AB$28,0),"")</f>
        <v>1</v>
      </c>
      <c r="AE27" s="103"/>
      <c r="AF27" s="104" t="s">
        <v>72</v>
      </c>
      <c r="AG27" s="104" t="n">
        <f aca="false">$J$21+($AB$27/10)+($X$27/100)</f>
        <v>0</v>
      </c>
      <c r="AH27" s="104"/>
      <c r="AI27" s="104" t="str">
        <f aca="false">IF(AG27&lt;&gt;0,RANK(AG27,$AG$26:$AG$28,0),"")</f>
        <v/>
      </c>
      <c r="AJ27" s="72" t="str">
        <f aca="false">B13</f>
        <v/>
      </c>
      <c r="AK27" s="72"/>
      <c r="AL27" s="72"/>
      <c r="AM27" s="72"/>
      <c r="AN27" s="72"/>
      <c r="AO27" s="104" t="str">
        <f aca="false">A13</f>
        <v/>
      </c>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Z27" s="54"/>
    </row>
    <row r="28" customFormat="false" ht="19.9" hidden="false" customHeight="true" outlineLevel="0" collapsed="false">
      <c r="A28" s="101" t="s">
        <v>95</v>
      </c>
      <c r="B28" s="69" t="str">
        <f aca="false">_xlfn.IFNA(INDEX($AJ$26:$AJ$28,MATCH(3,$AI$26:$AI$28,0)),"")</f>
        <v/>
      </c>
      <c r="C28" s="64" t="str">
        <f aca="false">_xlfn.IFNA(INDEX($AO$26:$AO$28,MATCH(3,$AI$26:$AI$28,0)),"")</f>
        <v/>
      </c>
      <c r="D28" s="92" t="str">
        <f aca="false">IF($S$20=Engagés!$L$20,IF($T$20=0,"",AB28),"")</f>
        <v/>
      </c>
      <c r="E28" s="92"/>
      <c r="F28" s="92"/>
      <c r="G28" s="92" t="str">
        <f aca="false">IF($S$20=Engagés!$L$20,IF($T$20=0,"",X28),"")</f>
        <v/>
      </c>
      <c r="H28" s="92"/>
      <c r="I28" s="92"/>
      <c r="J28" s="92" t="str">
        <f aca="false">IF($S$20=Engagés!$L$20,IF($T$20=0,"","3"),"")</f>
        <v/>
      </c>
      <c r="K28" s="92"/>
      <c r="L28" s="92"/>
      <c r="M28" s="54"/>
      <c r="N28" s="54"/>
      <c r="O28" s="54"/>
      <c r="P28" s="54"/>
      <c r="Q28" s="54"/>
      <c r="R28" s="54"/>
      <c r="S28" s="54"/>
      <c r="T28" s="54"/>
      <c r="U28" s="54"/>
      <c r="V28" s="54"/>
      <c r="W28" s="54"/>
      <c r="X28" s="103" t="n">
        <f aca="false">IF(AB22&lt;&gt;"",AB22,0)</f>
        <v>0</v>
      </c>
      <c r="Y28" s="103"/>
      <c r="Z28" s="103" t="n">
        <f aca="false">IF(X28&lt;&gt;"",RANK(X28,$X$26:$X$28,0),"")</f>
        <v>1</v>
      </c>
      <c r="AA28" s="103"/>
      <c r="AB28" s="103" t="n">
        <f aca="false">IF(AP22&lt;&gt;"",AP22,0)</f>
        <v>0</v>
      </c>
      <c r="AC28" s="103"/>
      <c r="AD28" s="103" t="n">
        <f aca="false">IF(AB28&lt;&gt;"",RANK(AB28,$AB$26:$AB$28,0),"")</f>
        <v>1</v>
      </c>
      <c r="AE28" s="103"/>
      <c r="AF28" s="104" t="s">
        <v>73</v>
      </c>
      <c r="AG28" s="104" t="n">
        <f aca="false">$K$21+($AB$28/10)+($X$28/100)</f>
        <v>0</v>
      </c>
      <c r="AH28" s="104"/>
      <c r="AI28" s="104" t="str">
        <f aca="false">IF(AG28&lt;&gt;0,RANK(AG28,$AG$26:$AG$28,0),"")</f>
        <v/>
      </c>
      <c r="AJ28" s="72" t="str">
        <f aca="false">B14</f>
        <v/>
      </c>
      <c r="AK28" s="72"/>
      <c r="AL28" s="72"/>
      <c r="AM28" s="72"/>
      <c r="AN28" s="72"/>
      <c r="AO28" s="104" t="str">
        <f aca="false">A14</f>
        <v/>
      </c>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Z28" s="54"/>
    </row>
    <row r="29" customFormat="false" ht="19.9" hidden="false" customHeight="true" outlineLevel="0" collapsed="false">
      <c r="C29" s="54"/>
      <c r="M29" s="54"/>
      <c r="N29" s="54"/>
      <c r="O29" s="54"/>
      <c r="P29" s="54"/>
      <c r="Q29" s="54"/>
      <c r="R29" s="54"/>
      <c r="S29" s="54"/>
      <c r="T29" s="54"/>
      <c r="U29" s="54"/>
      <c r="V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c r="IW29" s="54"/>
      <c r="IX29" s="54"/>
      <c r="IZ29" s="54"/>
    </row>
    <row r="30" customFormat="false" ht="19.9" hidden="false" customHeight="true" outlineLevel="0" collapsed="false">
      <c r="AO30" s="54"/>
      <c r="AP30" s="54"/>
      <c r="AQ30" s="54"/>
      <c r="AR30" s="54"/>
      <c r="AS30" s="54"/>
      <c r="AT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row>
    <row r="31" customFormat="false" ht="20.1" hidden="false" customHeight="true" outlineLevel="0" collapsed="false">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row>
    <row r="32" customFormat="false" ht="21.95" hidden="false" customHeight="true" outlineLevel="0" collapsed="false"/>
    <row r="33" customFormat="false" ht="21.95" hidden="false" customHeight="true" outlineLevel="0" collapsed="false"/>
    <row r="34" customFormat="false" ht="21.95" hidden="false" customHeight="true" outlineLevel="0" collapsed="false"/>
    <row r="35" customFormat="false" ht="21.95" hidden="false" customHeight="true" outlineLevel="0" collapsed="false"/>
    <row r="36" customFormat="false" ht="21.95" hidden="false" customHeight="true" outlineLevel="0" collapsed="false"/>
    <row r="37" customFormat="false" ht="21.95" hidden="false" customHeight="true" outlineLevel="0" collapsed="false"/>
    <row r="38" customFormat="false" ht="21.95" hidden="false" customHeight="true" outlineLevel="0" collapsed="false"/>
  </sheetData>
  <mergeCells count="67">
    <mergeCell ref="D11:F11"/>
    <mergeCell ref="G11:J11"/>
    <mergeCell ref="K11:M11"/>
    <mergeCell ref="D12:F12"/>
    <mergeCell ref="G12:J12"/>
    <mergeCell ref="K12:M12"/>
    <mergeCell ref="D13:F13"/>
    <mergeCell ref="G13:J13"/>
    <mergeCell ref="K13:M13"/>
    <mergeCell ref="D14:F14"/>
    <mergeCell ref="G14:J14"/>
    <mergeCell ref="K14:M14"/>
    <mergeCell ref="X14:AC14"/>
    <mergeCell ref="AL14:AQ14"/>
    <mergeCell ref="X15:Y15"/>
    <mergeCell ref="Z15:AA15"/>
    <mergeCell ref="AB15:AC15"/>
    <mergeCell ref="AE15:AI15"/>
    <mergeCell ref="AL15:AM15"/>
    <mergeCell ref="AN15:AO15"/>
    <mergeCell ref="AP15:AQ15"/>
    <mergeCell ref="B16:C16"/>
    <mergeCell ref="D16:H16"/>
    <mergeCell ref="D21:H21"/>
    <mergeCell ref="D22:H22"/>
    <mergeCell ref="X22:Y22"/>
    <mergeCell ref="Z22:AA22"/>
    <mergeCell ref="AB22:AC22"/>
    <mergeCell ref="AL22:AM22"/>
    <mergeCell ref="AN22:AO22"/>
    <mergeCell ref="AP22:AQ22"/>
    <mergeCell ref="E24:K24"/>
    <mergeCell ref="X24:AA25"/>
    <mergeCell ref="AB24:AE25"/>
    <mergeCell ref="AG24:AI25"/>
    <mergeCell ref="AZ24:BA24"/>
    <mergeCell ref="BB24:BC24"/>
    <mergeCell ref="D25:F25"/>
    <mergeCell ref="G25:I25"/>
    <mergeCell ref="J25:L25"/>
    <mergeCell ref="D26:F26"/>
    <mergeCell ref="G26:I26"/>
    <mergeCell ref="J26:L26"/>
    <mergeCell ref="X26:Y26"/>
    <mergeCell ref="Z26:AA26"/>
    <mergeCell ref="AB26:AC26"/>
    <mergeCell ref="AD26:AE26"/>
    <mergeCell ref="AG26:AH26"/>
    <mergeCell ref="AJ26:AN26"/>
    <mergeCell ref="D27:F27"/>
    <mergeCell ref="G27:I27"/>
    <mergeCell ref="J27:L27"/>
    <mergeCell ref="X27:Y27"/>
    <mergeCell ref="Z27:AA27"/>
    <mergeCell ref="AB27:AC27"/>
    <mergeCell ref="AD27:AE27"/>
    <mergeCell ref="AG27:AH27"/>
    <mergeCell ref="AJ27:AN27"/>
    <mergeCell ref="D28:F28"/>
    <mergeCell ref="G28:I28"/>
    <mergeCell ref="J28:L28"/>
    <mergeCell ref="X28:Y28"/>
    <mergeCell ref="Z28:AA28"/>
    <mergeCell ref="AB28:AC28"/>
    <mergeCell ref="AD28:AE28"/>
    <mergeCell ref="AG28:AH28"/>
    <mergeCell ref="AJ28:AN28"/>
  </mergeCells>
  <conditionalFormatting sqref="C25 E24">
    <cfRule type="expression" priority="2" aboveAverage="0" equalAverage="0" bottom="0" percent="0" rank="0" text="" dxfId="0">
      <formula>IF(SUM(AT20:BB20)&lt;&gt;0,TRUE())</formula>
    </cfRule>
  </conditionalFormatting>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Z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0" activeCellId="0" sqref="C10"/>
    </sheetView>
  </sheetViews>
  <sheetFormatPr defaultColWidth="11.53515625" defaultRowHeight="12.8" zeroHeight="false" outlineLevelRow="0" outlineLevelCol="0"/>
  <cols>
    <col collapsed="false" customWidth="true" hidden="false" outlineLevel="0" max="1" min="1" style="51" width="12.51"/>
    <col collapsed="false" customWidth="true" hidden="false" outlineLevel="0" max="3" min="2" style="51" width="29.81"/>
    <col collapsed="false" customWidth="true" hidden="false" outlineLevel="0" max="7" min="4" style="51" width="3.87"/>
    <col collapsed="false" customWidth="true" hidden="false" outlineLevel="0" max="11" min="8" style="51" width="4.09"/>
    <col collapsed="false" customWidth="true" hidden="false" outlineLevel="0" max="13" min="12" style="51" width="3.05"/>
    <col collapsed="false" customWidth="true" hidden="false" outlineLevel="0" max="15" min="14" style="51" width="3.06"/>
    <col collapsed="false" customWidth="true" hidden="true" outlineLevel="0" max="21" min="16" style="51" width="9.27"/>
    <col collapsed="false" customWidth="true" hidden="true" outlineLevel="0" max="22" min="22" style="51" width="4.98"/>
    <col collapsed="false" customWidth="true" hidden="true" outlineLevel="0" max="23" min="23" style="51" width="6.82"/>
    <col collapsed="false" customWidth="true" hidden="true" outlineLevel="0" max="43" min="24" style="51" width="5.08"/>
    <col collapsed="false" customWidth="true" hidden="false" outlineLevel="0" max="44" min="44" style="51" width="5.08"/>
    <col collapsed="false" customWidth="true" hidden="false" outlineLevel="0" max="45" min="45" style="51" width="7.16"/>
    <col collapsed="false" customWidth="true" hidden="false" outlineLevel="0" max="46" min="46" style="51" width="5.66"/>
    <col collapsed="false" customWidth="true" hidden="false" outlineLevel="0" max="54" min="47" style="51" width="5.08"/>
    <col collapsed="false" customWidth="true" hidden="false" outlineLevel="0" max="55" min="55" style="51" width="5.06"/>
    <col collapsed="false" customWidth="true" hidden="false" outlineLevel="0" max="56" min="56" style="51" width="4.6"/>
    <col collapsed="false" customWidth="true" hidden="false" outlineLevel="0" max="66" min="57" style="51" width="5.09"/>
    <col collapsed="false" customWidth="true" hidden="false" outlineLevel="0" max="255" min="67" style="51" width="9.27"/>
    <col collapsed="false" customWidth="true" hidden="false" outlineLevel="0" max="260" min="256" style="1" width="9.27"/>
  </cols>
  <sheetData>
    <row r="1" customFormat="false" ht="26.1" hidden="false" customHeight="true" outlineLevel="0" collapsed="false">
      <c r="A1" s="52"/>
      <c r="B1" s="52"/>
      <c r="C1" s="52"/>
      <c r="D1" s="52"/>
      <c r="E1" s="52"/>
      <c r="F1" s="52"/>
      <c r="G1" s="52"/>
      <c r="H1" s="52"/>
      <c r="I1" s="53"/>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Z1" s="52"/>
    </row>
    <row r="2" customFormat="false" ht="5.1" hidden="false" customHeight="true" outlineLevel="0" collapsed="false">
      <c r="A2" s="54"/>
      <c r="B2" s="55"/>
      <c r="C2" s="55"/>
      <c r="D2" s="55"/>
      <c r="E2" s="55"/>
      <c r="F2" s="55"/>
      <c r="G2" s="55"/>
      <c r="H2" s="55"/>
      <c r="I2" s="55"/>
      <c r="J2" s="55"/>
      <c r="K2" s="55"/>
      <c r="L2" s="55"/>
      <c r="M2" s="55"/>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Z2" s="52"/>
    </row>
    <row r="3" customFormat="false" ht="26.1" hidden="false" customHeight="true" outlineLevel="0" collapsed="false">
      <c r="A3" s="54"/>
      <c r="B3" s="56" t="s">
        <v>58</v>
      </c>
      <c r="C3" s="57"/>
      <c r="D3" s="58"/>
      <c r="E3" s="58"/>
      <c r="F3" s="58"/>
      <c r="G3" s="58"/>
      <c r="H3" s="58"/>
      <c r="I3" s="59"/>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2"/>
      <c r="IU3" s="58"/>
      <c r="IV3" s="58"/>
      <c r="IW3" s="58"/>
      <c r="IX3" s="58"/>
      <c r="IZ3" s="58"/>
    </row>
    <row r="4" customFormat="false" ht="9.95" hidden="false" customHeight="true" outlineLevel="0" collapsed="false">
      <c r="A4" s="54"/>
      <c r="B4" s="60"/>
      <c r="C4" s="61"/>
    </row>
    <row r="5" customFormat="false" ht="20.1" hidden="false" customHeight="true" outlineLevel="0" collapsed="false">
      <c r="A5" s="54"/>
      <c r="B5" s="56" t="s">
        <v>59</v>
      </c>
      <c r="C5" s="57"/>
      <c r="D5" s="54"/>
      <c r="E5" s="54"/>
      <c r="F5" s="54"/>
      <c r="G5" s="54"/>
      <c r="H5" s="62" t="s">
        <v>60</v>
      </c>
      <c r="I5" s="54"/>
      <c r="J5" s="54"/>
      <c r="K5" s="54"/>
      <c r="L5" s="63"/>
      <c r="M5" s="57"/>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Z5" s="54"/>
    </row>
    <row r="6" customFormat="false" ht="9.95" hidden="false" customHeight="true" outlineLevel="0" collapsed="false">
      <c r="A6" s="54"/>
      <c r="B6" s="54"/>
      <c r="C6" s="64"/>
      <c r="D6" s="54"/>
      <c r="E6" s="54"/>
      <c r="F6" s="54"/>
      <c r="G6" s="54"/>
      <c r="H6" s="54"/>
      <c r="I6" s="54"/>
      <c r="J6" s="54"/>
      <c r="K6" s="54"/>
      <c r="L6" s="63"/>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Z6" s="54"/>
    </row>
    <row r="7" customFormat="false" ht="20.1" hidden="false" customHeight="true" outlineLevel="0" collapsed="false">
      <c r="A7" s="54"/>
      <c r="B7" s="56" t="s">
        <v>61</v>
      </c>
      <c r="C7" s="57" t="str">
        <f aca="false">Engagés!A5</f>
        <v>LIEU DE COMPETITION</v>
      </c>
      <c r="D7" s="54"/>
      <c r="E7" s="54"/>
      <c r="F7" s="54"/>
      <c r="G7" s="54"/>
      <c r="H7" s="62" t="s">
        <v>62</v>
      </c>
      <c r="I7" s="54"/>
      <c r="J7" s="54"/>
      <c r="K7" s="54"/>
      <c r="L7" s="63"/>
      <c r="M7" s="57" t="s">
        <v>55</v>
      </c>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Z7" s="54"/>
    </row>
    <row r="8" customFormat="false" ht="9.95" hidden="false" customHeight="true" outlineLevel="0" collapsed="false">
      <c r="A8" s="54"/>
      <c r="B8" s="54"/>
      <c r="C8" s="64"/>
      <c r="D8" s="54"/>
      <c r="E8" s="54"/>
      <c r="F8" s="54"/>
      <c r="G8" s="54"/>
      <c r="H8" s="54"/>
      <c r="I8" s="54"/>
      <c r="J8" s="54"/>
      <c r="K8" s="54"/>
      <c r="L8" s="63"/>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c r="IZ8" s="54"/>
    </row>
    <row r="9" customFormat="false" ht="20.1" hidden="false" customHeight="true" outlineLevel="0" collapsed="false">
      <c r="A9" s="54"/>
      <c r="B9" s="56" t="s">
        <v>63</v>
      </c>
      <c r="C9" s="65" t="str">
        <f aca="false">Engagés!A7</f>
        <v>DATE</v>
      </c>
      <c r="D9" s="54"/>
      <c r="E9" s="54"/>
      <c r="F9" s="54"/>
      <c r="G9" s="54"/>
      <c r="H9" s="62" t="s">
        <v>64</v>
      </c>
      <c r="I9" s="54"/>
      <c r="J9" s="54"/>
      <c r="K9" s="54"/>
      <c r="L9" s="63"/>
      <c r="M9" s="57"/>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c r="IZ9" s="54"/>
    </row>
    <row r="10" customFormat="false" ht="9.95" hidden="false" customHeight="true" outlineLevel="0" collapsed="false">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Z10" s="54"/>
    </row>
    <row r="11" customFormat="false" ht="20.1" hidden="false" customHeight="true" outlineLevel="0" collapsed="false">
      <c r="A11" s="66"/>
      <c r="B11" s="66" t="s">
        <v>65</v>
      </c>
      <c r="C11" s="67" t="s">
        <v>66</v>
      </c>
      <c r="D11" s="66" t="s">
        <v>43</v>
      </c>
      <c r="E11" s="66"/>
      <c r="F11" s="66"/>
      <c r="G11" s="66" t="s">
        <v>67</v>
      </c>
      <c r="H11" s="66"/>
      <c r="I11" s="66"/>
      <c r="J11" s="66"/>
      <c r="K11" s="66" t="s">
        <v>68</v>
      </c>
      <c r="L11" s="66"/>
      <c r="M11" s="66"/>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c r="IX11" s="54"/>
      <c r="IZ11" s="54"/>
    </row>
    <row r="12" customFormat="false" ht="20.1" hidden="false" customHeight="true" outlineLevel="0" collapsed="false">
      <c r="A12" s="57" t="str">
        <f aca="true">IF(ISERROR(MATCH($M$7&amp;K12,Engagés!$J$16:$J$39,0)),"",INDIRECT(ADDRESS(MATCH($M$7&amp;K12,Engagés!$J$1:$J$39,0),1,1,1,"Engagés")))</f>
        <v/>
      </c>
      <c r="B12" s="68" t="str">
        <f aca="false">IF(A12="","",VLOOKUP(A12,Engagés!$A$16:$F$39,2,0))</f>
        <v/>
      </c>
      <c r="C12" s="69" t="str">
        <f aca="false">IF(A12="","",VLOOKUP(A12,Engagés!$A$16:$F$39,4,0))</f>
        <v/>
      </c>
      <c r="D12" s="70" t="str">
        <f aca="false">IF(A12="","",VLOOKUP(A12,Engagés!$A$16:$F$39,6,0))</f>
        <v/>
      </c>
      <c r="E12" s="70"/>
      <c r="F12" s="70"/>
      <c r="G12" s="70" t="str">
        <f aca="false">IF(A12="","",VLOOKUP(A12,Engagés!$A$16:$F$39,3,0))</f>
        <v/>
      </c>
      <c r="H12" s="70"/>
      <c r="I12" s="70"/>
      <c r="J12" s="70"/>
      <c r="K12" s="57" t="n">
        <v>1</v>
      </c>
      <c r="L12" s="57"/>
      <c r="M12" s="57"/>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Z12" s="54"/>
    </row>
    <row r="13" customFormat="false" ht="20.1" hidden="false" customHeight="true" outlineLevel="0" collapsed="false">
      <c r="A13" s="57" t="str">
        <f aca="true">IF(ISERROR(MATCH($M$7&amp;K13,Engagés!$J$16:$J$39,0)),"",INDIRECT(ADDRESS(MATCH($M$7&amp;K13,Engagés!$J$1:$J$39,0),1,1,1,"Engagés")))</f>
        <v/>
      </c>
      <c r="B13" s="68" t="str">
        <f aca="false">IF(A13="","",VLOOKUP(A13,Engagés!$A$16:$F$39,2,0))</f>
        <v/>
      </c>
      <c r="C13" s="69" t="str">
        <f aca="false">IF(A13="","",VLOOKUP(A13,Engagés!$A$16:$F$39,4,0))</f>
        <v/>
      </c>
      <c r="D13" s="70" t="str">
        <f aca="false">IF(A13="","",VLOOKUP(A13,Engagés!$A$16:$F$39,6,0))</f>
        <v/>
      </c>
      <c r="E13" s="70"/>
      <c r="F13" s="70"/>
      <c r="G13" s="70" t="str">
        <f aca="false">IF(A13="","",VLOOKUP(A13,Engagés!$A$16:$F$39,3,0))</f>
        <v/>
      </c>
      <c r="H13" s="70"/>
      <c r="I13" s="70"/>
      <c r="J13" s="70"/>
      <c r="K13" s="57" t="n">
        <v>2</v>
      </c>
      <c r="L13" s="57"/>
      <c r="M13" s="57"/>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Z13" s="54"/>
    </row>
    <row r="14" customFormat="false" ht="20.1" hidden="false" customHeight="true" outlineLevel="0" collapsed="false">
      <c r="A14" s="57" t="str">
        <f aca="true">IF(ISERROR(MATCH($M$7&amp;K14,Engagés!$J$16:$J$39,0)),"",INDIRECT(ADDRESS(MATCH($M$7&amp;K14,Engagés!$J$1:$J$39,0),1,1,1,"Engagés")))</f>
        <v/>
      </c>
      <c r="B14" s="68" t="str">
        <f aca="false">IF(A14="","",VLOOKUP(A14,Engagés!$A$16:$F$39,2,0))</f>
        <v/>
      </c>
      <c r="C14" s="69" t="str">
        <f aca="false">IF(A14="","",VLOOKUP(A14,Engagés!$A$16:$F$39,4,0))</f>
        <v/>
      </c>
      <c r="D14" s="70" t="str">
        <f aca="false">IF(A14="","",VLOOKUP(A14,Engagés!$A$16:$F$39,6,0))</f>
        <v/>
      </c>
      <c r="E14" s="70"/>
      <c r="F14" s="70"/>
      <c r="G14" s="70" t="str">
        <f aca="false">IF(A14="","",VLOOKUP(A14,Engagés!$A$16:$F$39,3,0))</f>
        <v/>
      </c>
      <c r="H14" s="70"/>
      <c r="I14" s="70"/>
      <c r="J14" s="70"/>
      <c r="K14" s="57" t="n">
        <v>3</v>
      </c>
      <c r="L14" s="57"/>
      <c r="M14" s="57"/>
      <c r="N14" s="54"/>
      <c r="O14" s="54"/>
      <c r="P14" s="54"/>
      <c r="Q14" s="54"/>
      <c r="R14" s="54"/>
      <c r="S14" s="54"/>
      <c r="T14" s="54"/>
      <c r="U14" s="54"/>
      <c r="V14" s="54"/>
      <c r="W14" s="54"/>
      <c r="X14" s="71" t="s">
        <v>69</v>
      </c>
      <c r="Y14" s="71"/>
      <c r="Z14" s="71"/>
      <c r="AA14" s="71"/>
      <c r="AB14" s="71"/>
      <c r="AC14" s="71"/>
      <c r="AD14" s="54"/>
      <c r="AE14" s="54"/>
      <c r="AF14" s="54"/>
      <c r="AG14" s="54"/>
      <c r="AH14" s="54"/>
      <c r="AI14" s="54"/>
      <c r="AJ14" s="54"/>
      <c r="AK14" s="54"/>
      <c r="AL14" s="71" t="s">
        <v>70</v>
      </c>
      <c r="AM14" s="71"/>
      <c r="AN14" s="71"/>
      <c r="AO14" s="71"/>
      <c r="AP14" s="71"/>
      <c r="AQ14" s="71"/>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Z14" s="54"/>
    </row>
    <row r="15" customFormat="false" ht="20.1" hidden="false" customHeight="true" outlineLevel="0" collapsed="false">
      <c r="A15" s="54"/>
      <c r="B15" s="54"/>
      <c r="C15" s="54"/>
      <c r="D15" s="54"/>
      <c r="E15" s="54"/>
      <c r="F15" s="54"/>
      <c r="G15" s="54"/>
      <c r="H15" s="54"/>
      <c r="I15" s="54"/>
      <c r="J15" s="54"/>
      <c r="K15" s="54"/>
      <c r="L15" s="54"/>
      <c r="M15" s="54"/>
      <c r="N15" s="54"/>
      <c r="O15" s="54"/>
      <c r="P15" s="54"/>
      <c r="Q15" s="54"/>
      <c r="R15" s="54"/>
      <c r="S15" s="54"/>
      <c r="T15" s="54"/>
      <c r="U15" s="54"/>
      <c r="V15" s="54"/>
      <c r="W15" s="54"/>
      <c r="X15" s="72" t="s">
        <v>71</v>
      </c>
      <c r="Y15" s="72" t="s">
        <v>72</v>
      </c>
      <c r="Z15" s="72" t="s">
        <v>72</v>
      </c>
      <c r="AA15" s="72"/>
      <c r="AB15" s="72" t="s">
        <v>73</v>
      </c>
      <c r="AC15" s="72"/>
      <c r="AD15" s="54"/>
      <c r="AE15" s="73" t="s">
        <v>70</v>
      </c>
      <c r="AF15" s="73"/>
      <c r="AG15" s="73"/>
      <c r="AH15" s="73"/>
      <c r="AI15" s="73"/>
      <c r="AJ15" s="54"/>
      <c r="AK15" s="54"/>
      <c r="AL15" s="72" t="s">
        <v>71</v>
      </c>
      <c r="AM15" s="72" t="s">
        <v>72</v>
      </c>
      <c r="AN15" s="72" t="s">
        <v>72</v>
      </c>
      <c r="AO15" s="72"/>
      <c r="AP15" s="72" t="s">
        <v>73</v>
      </c>
      <c r="AQ15" s="72"/>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Z15" s="54"/>
    </row>
    <row r="16" customFormat="false" ht="24.7" hidden="false" customHeight="true" outlineLevel="0" collapsed="false">
      <c r="A16" s="54"/>
      <c r="B16" s="74" t="s">
        <v>74</v>
      </c>
      <c r="C16" s="74"/>
      <c r="D16" s="67" t="s">
        <v>75</v>
      </c>
      <c r="E16" s="67"/>
      <c r="F16" s="67"/>
      <c r="G16" s="67"/>
      <c r="H16" s="67"/>
      <c r="I16" s="66" t="n">
        <v>1</v>
      </c>
      <c r="J16" s="66" t="n">
        <v>2</v>
      </c>
      <c r="K16" s="66" t="n">
        <v>3</v>
      </c>
      <c r="L16" s="54"/>
      <c r="M16" s="54"/>
      <c r="N16" s="54"/>
      <c r="O16" s="54"/>
      <c r="P16" s="54"/>
      <c r="Q16" s="54"/>
      <c r="R16" s="54"/>
      <c r="S16" s="75" t="s">
        <v>76</v>
      </c>
      <c r="T16" s="75" t="s">
        <v>77</v>
      </c>
      <c r="U16" s="75" t="s">
        <v>78</v>
      </c>
      <c r="V16" s="54"/>
      <c r="W16" s="54"/>
      <c r="X16" s="72" t="s">
        <v>79</v>
      </c>
      <c r="Y16" s="72" t="s">
        <v>53</v>
      </c>
      <c r="Z16" s="72" t="s">
        <v>79</v>
      </c>
      <c r="AA16" s="72" t="s">
        <v>53</v>
      </c>
      <c r="AB16" s="72" t="s">
        <v>79</v>
      </c>
      <c r="AC16" s="72" t="s">
        <v>53</v>
      </c>
      <c r="AD16" s="54"/>
      <c r="AE16" s="76" t="n">
        <v>1</v>
      </c>
      <c r="AF16" s="76" t="n">
        <v>2</v>
      </c>
      <c r="AG16" s="76" t="n">
        <v>3</v>
      </c>
      <c r="AH16" s="76" t="n">
        <v>4</v>
      </c>
      <c r="AI16" s="76" t="n">
        <v>5</v>
      </c>
      <c r="AJ16" s="54"/>
      <c r="AK16" s="54"/>
      <c r="AL16" s="72" t="s">
        <v>79</v>
      </c>
      <c r="AM16" s="72" t="s">
        <v>53</v>
      </c>
      <c r="AN16" s="72" t="s">
        <v>79</v>
      </c>
      <c r="AO16" s="72" t="s">
        <v>53</v>
      </c>
      <c r="AP16" s="72" t="s">
        <v>79</v>
      </c>
      <c r="AQ16" s="72" t="s">
        <v>53</v>
      </c>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c r="IX16" s="54"/>
      <c r="IZ16" s="54"/>
    </row>
    <row r="17" customFormat="false" ht="24.7" hidden="false" customHeight="true" outlineLevel="0" collapsed="false">
      <c r="A17" s="77" t="s">
        <v>80</v>
      </c>
      <c r="B17" s="69" t="str">
        <f aca="false">IF(B12=""," ",B12)</f>
        <v> </v>
      </c>
      <c r="C17" s="69" t="str">
        <f aca="false">IF(B14=""," ",B14)</f>
        <v> </v>
      </c>
      <c r="D17" s="57"/>
      <c r="E17" s="57"/>
      <c r="F17" s="57"/>
      <c r="G17" s="57"/>
      <c r="H17" s="78"/>
      <c r="I17" s="57" t="str">
        <f aca="false">IF($U17="FG",0,IF($U17="FD",2,IF($S17="F",IF(COUNTIF($D17:$H17,"&lt;0")=Engagés!C13,IF(AND($B17&lt;&gt;"",$C17&lt;&gt;""),1,0),2),"")))</f>
        <v/>
      </c>
      <c r="J17" s="79"/>
      <c r="K17" s="57" t="str">
        <f aca="false">IF($U17="FG",2,IF($U17="FD",0,IF($S17="F",IF(COUNTIF($D17:$H17,"&lt;0")=Engagés!C13,2,1),"")))</f>
        <v/>
      </c>
      <c r="L17" s="54"/>
      <c r="M17" s="54"/>
      <c r="N17" s="54"/>
      <c r="O17" s="54"/>
      <c r="P17" s="54"/>
      <c r="Q17" s="80"/>
      <c r="R17" s="80" t="n">
        <f aca="false">IF(T17="=",1,0)</f>
        <v>1</v>
      </c>
      <c r="S17" s="75" t="str">
        <f aca="false">IF(OR(B17="",C17=""),"",IF(OR(COUNTIF(D17:H17,"&gt;=0")=Engagés!C13,COUNTIF(D17:H17,"&lt;0")=Engagés!C13,U17="FD",U17="FG"),"F",IF(AND(ISNA(MATCH("wo",D17:H17,0)),ISNA(MATCH("wo-",D17:H17,0))),"","F")))</f>
        <v/>
      </c>
      <c r="T17" s="81" t="str">
        <f aca="false">IF(OR(B17="",C17=""),"",IF(I21=K21,"=",""))</f>
        <v>=</v>
      </c>
      <c r="U17" s="75" t="str">
        <f aca="false">IF(ISERROR(MATCH("wo",D17:H17,0)),IF(ISERROR(MATCH("-wo",D17:H17,0)),"","FD"),"FG")</f>
        <v/>
      </c>
      <c r="V17" s="54"/>
      <c r="W17" s="82" t="s">
        <v>81</v>
      </c>
      <c r="X17" s="72" t="n">
        <f aca="false">IF(T17="=",IF(D17="",0,IF(D17&lt;0,ABS(D17),IF(D17&lt;10,11,D17+2)))+IF(E17="",0,IF(E17&lt;0,ABS(E17),IF(E17&lt;10,11,E17+2)))+IF(F17="",0,IF(F17&lt;0,ABS(F17),IF(F17&lt;10,11,F17+2)))+IF(G17="",0,IF(G17&lt;0,ABS(G17),IF(G17&lt;10,11,G17+2)))+IF(H17="",0,IF(H17&lt;0,ABS(H17),IF(H17&lt;10,11,H17+2))),"")</f>
        <v>0</v>
      </c>
      <c r="Y17" s="72" t="n">
        <f aca="false">IF(T17="=",IF(D17="",0,IF(D17&lt;0,IF(ABS(D17)&lt;10,11,ABS(D17)+2),ABS(D17)))+IF(E17="",0,IF(E17&lt;0,IF(ABS(E17)&lt;10,11,ABS(E17)+2),ABS(E17)))+IF(F17="",0,IF(F17&lt;0,IF(ABS(F17)&lt;10,11,ABS(F17)+2),ABS(F17)))+IF(G17="",0,IF(G17&lt;0,IF(ABS(G17)&lt;10,11,ABS(G17)+2),ABS(G17)))+IF(H17="",0,IF(H17&lt;0,IF(ABS(H17)&lt;10,11,ABS(H17)+2),ABS(H17))),"")</f>
        <v>0</v>
      </c>
      <c r="Z17" s="83"/>
      <c r="AA17" s="83"/>
      <c r="AB17" s="72" t="n">
        <f aca="false">IF(T17="=",Y17,"")</f>
        <v>0</v>
      </c>
      <c r="AC17" s="72" t="n">
        <f aca="false">IF(T17="=",X17,"")</f>
        <v>0</v>
      </c>
      <c r="AD17" s="54"/>
      <c r="AE17" s="84" t="n">
        <f aca="false">D17</f>
        <v>0</v>
      </c>
      <c r="AF17" s="84" t="n">
        <f aca="false">E17</f>
        <v>0</v>
      </c>
      <c r="AG17" s="85" t="n">
        <f aca="false">F17</f>
        <v>0</v>
      </c>
      <c r="AH17" s="85" t="n">
        <f aca="false">G17</f>
        <v>0</v>
      </c>
      <c r="AI17" s="85" t="n">
        <f aca="false">H17</f>
        <v>0</v>
      </c>
      <c r="AJ17" s="54"/>
      <c r="AK17" s="82" t="s">
        <v>81</v>
      </c>
      <c r="AL17" s="72" t="n">
        <f aca="false">IF(T17="=",COUNTIF(D17:H17,"&gt;=0"),0)</f>
        <v>0</v>
      </c>
      <c r="AM17" s="72" t="n">
        <f aca="false">IF(T17="=",COUNTIF(D17:H17,"&lt;0"),0)</f>
        <v>0</v>
      </c>
      <c r="AN17" s="83"/>
      <c r="AO17" s="83"/>
      <c r="AP17" s="72" t="n">
        <f aca="false">IF(T17="=",COUNTIF(D17:H17,"&lt;0"),0)</f>
        <v>0</v>
      </c>
      <c r="AQ17" s="72" t="n">
        <f aca="false">IF(T17="=",COUNTIF(D17:H17,"&gt;=0"),0)</f>
        <v>0</v>
      </c>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c r="IX17" s="54"/>
      <c r="IZ17" s="54"/>
    </row>
    <row r="18" customFormat="false" ht="24.7" hidden="false" customHeight="true" outlineLevel="0" collapsed="false">
      <c r="A18" s="77" t="s">
        <v>82</v>
      </c>
      <c r="B18" s="69" t="str">
        <f aca="false">IF(B13=""," ",B13)</f>
        <v> </v>
      </c>
      <c r="C18" s="69" t="str">
        <f aca="false">IF(B14=""," ",B14)</f>
        <v> </v>
      </c>
      <c r="D18" s="57"/>
      <c r="E18" s="57"/>
      <c r="F18" s="57"/>
      <c r="G18" s="57"/>
      <c r="H18" s="78"/>
      <c r="I18" s="79"/>
      <c r="J18" s="57" t="str">
        <f aca="false">IF($U18="FG",0,IF($U18="FD",2,IF($S18="F",IF(COUNTIF($D18:$H18,"&lt;0")=Engagés!C13,IF(AND($B18&lt;&gt;"",$C18&lt;&gt;""),1,0),2),"")))</f>
        <v/>
      </c>
      <c r="K18" s="57" t="str">
        <f aca="false">IF($U18="FG",2,IF($U18="FD",0,IF($S18="F",IF(COUNTIF($D18:$H18,"&lt;0")=Engagés!C13,2,1),"")))</f>
        <v/>
      </c>
      <c r="L18" s="54"/>
      <c r="M18" s="54"/>
      <c r="N18" s="54"/>
      <c r="O18" s="54"/>
      <c r="P18" s="54"/>
      <c r="Q18" s="80"/>
      <c r="R18" s="80" t="n">
        <f aca="false">IF(T18="=",1,0)</f>
        <v>1</v>
      </c>
      <c r="S18" s="75" t="str">
        <f aca="false">IF(OR(B18="",C18=""),"",IF(OR(COUNTIF(D18:H18,"&gt;=0")=Engagés!C13,COUNTIF(D18:H18,"&lt;0")=Engagés!C13,U18="FD",U18="FG"),"F",IF(AND(ISNA(MATCH("wo",D18:H18,0)),ISNA(MATCH("wo-",D18:H18,0))),"","F")))</f>
        <v/>
      </c>
      <c r="T18" s="81" t="str">
        <f aca="false">IF(OR(B18="",C18=""),"",IF(J$21=K$21,"=",""))</f>
        <v>=</v>
      </c>
      <c r="U18" s="75" t="str">
        <f aca="false">IF(ISERROR(MATCH("wo",D18:H18,0)),IF(ISERROR(MATCH("-wo",D18:H18,0)),"","FD"),"FG")</f>
        <v/>
      </c>
      <c r="V18" s="54"/>
      <c r="W18" s="82" t="s">
        <v>83</v>
      </c>
      <c r="X18" s="83"/>
      <c r="Y18" s="83"/>
      <c r="Z18" s="72" t="n">
        <f aca="false">IF(T18="=",IF(D18="",0,IF(D18&lt;0,ABS(D18),IF(D18&lt;10,11,D18+2)))+IF(E18="",0,IF(E18&lt;0,ABS(E18),IF(E18&lt;10,11,E18+2)))+IF(F18="",0,IF(F18&lt;0,ABS(F18),IF(F18&lt;10,11,F18+2)))+IF(G18="",0,IF(G18&lt;0,ABS(G18),IF(G18&lt;10,11,G18+2)))+IF(H18="",0,IF(H18&lt;0,ABS(H18),IF(H18&lt;10,11,H18+2))),"")</f>
        <v>0</v>
      </c>
      <c r="AA18" s="72" t="n">
        <f aca="false">IF(T18="=",IF(D18="",0,IF(D18&lt;0,IF(ABS(D18)&lt;10,11,ABS(D18)+2),ABS(D18)))+IF(E18="",0,IF(E18&lt;0,IF(ABS(E18)&lt;10,11,ABS(E18)+2),ABS(E18)))+IF(F18="",0,IF(F18&lt;0,IF(ABS(F18)&lt;10,11,ABS(F18)+2),ABS(F18)))+IF(G18="",0,IF(G18&lt;0,IF(ABS(G18)&lt;10,11,ABS(G18)+2),ABS(G18)))+IF(H18="",0,IF(H18&lt;0,IF(ABS(H18)&lt;10,11,ABS(H18)+2),ABS(H18))),"")</f>
        <v>0</v>
      </c>
      <c r="AB18" s="72" t="n">
        <f aca="false">IF(T18="=",AA18,"")</f>
        <v>0</v>
      </c>
      <c r="AC18" s="72" t="n">
        <f aca="false">IF(T18="=",Z18,"")</f>
        <v>0</v>
      </c>
      <c r="AD18" s="54"/>
      <c r="AE18" s="84" t="n">
        <f aca="false">D18</f>
        <v>0</v>
      </c>
      <c r="AF18" s="84" t="n">
        <f aca="false">E18</f>
        <v>0</v>
      </c>
      <c r="AG18" s="84" t="n">
        <f aca="false">F18</f>
        <v>0</v>
      </c>
      <c r="AH18" s="84" t="n">
        <f aca="false">G18</f>
        <v>0</v>
      </c>
      <c r="AI18" s="84" t="n">
        <f aca="false">H18</f>
        <v>0</v>
      </c>
      <c r="AJ18" s="54"/>
      <c r="AK18" s="82" t="s">
        <v>83</v>
      </c>
      <c r="AL18" s="83"/>
      <c r="AM18" s="83"/>
      <c r="AN18" s="72" t="n">
        <f aca="false">IF(T18="=",COUNTIF(D18:H18,"&gt;=0"),0)</f>
        <v>0</v>
      </c>
      <c r="AO18" s="72" t="n">
        <f aca="false">IF(T18="=",COUNTIF(D18:H18,"&lt;0"),0)</f>
        <v>0</v>
      </c>
      <c r="AP18" s="72" t="n">
        <f aca="false">IF(T18="=",COUNTIF(D18:H18,"&lt;0"),0)</f>
        <v>0</v>
      </c>
      <c r="AQ18" s="72" t="n">
        <f aca="false">IF(T18="=",COUNTIF(D18:H18,"&gt;=0"),0)</f>
        <v>0</v>
      </c>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c r="IX18" s="54"/>
      <c r="IZ18" s="54"/>
    </row>
    <row r="19" customFormat="false" ht="24.7" hidden="false" customHeight="true" outlineLevel="0" collapsed="false">
      <c r="A19" s="77" t="s">
        <v>84</v>
      </c>
      <c r="B19" s="69" t="str">
        <f aca="false">IF(B12=""," ",B12)</f>
        <v> </v>
      </c>
      <c r="C19" s="69" t="str">
        <f aca="false">IF(B13=""," ",B13)</f>
        <v> </v>
      </c>
      <c r="D19" s="57"/>
      <c r="E19" s="57"/>
      <c r="F19" s="57"/>
      <c r="G19" s="57"/>
      <c r="H19" s="78"/>
      <c r="I19" s="57" t="str">
        <f aca="false">IF($U19="FG",0,IF($U19="FD",2,IF($S19="F",IF(COUNTIF($D19:$H19,"&lt;0")=Engagés!C13,IF(AND($B19&lt;&gt;"",$C19&lt;&gt;""),1,0),2),"")))</f>
        <v/>
      </c>
      <c r="J19" s="57" t="str">
        <f aca="false">IF($U19="FG",2,IF($U19="FD",0,IF($S19="F",IF(COUNTIF($D19:$H19,"&lt;0")=Engagés!C13,2,1),"")))</f>
        <v/>
      </c>
      <c r="K19" s="79"/>
      <c r="L19" s="54"/>
      <c r="M19" s="54"/>
      <c r="N19" s="54"/>
      <c r="O19" s="54"/>
      <c r="P19" s="54"/>
      <c r="Q19" s="80"/>
      <c r="R19" s="80" t="n">
        <f aca="false">IF(T19="=",1,0)</f>
        <v>1</v>
      </c>
      <c r="S19" s="75" t="str">
        <f aca="false">IF(OR(B19="",C19=""),"",IF(OR(COUNTIF(D19:H19,"&gt;=0")=Engagés!C13,COUNTIF(D19:H19,"&lt;0")=Engagés!C13,U19="FD",U19="FG"),"F",IF(AND(ISNA(MATCH("wo",D19:H19,0)),ISNA(MATCH("wo-",D19:H19,0))),"","F")))</f>
        <v/>
      </c>
      <c r="T19" s="81" t="str">
        <f aca="false">IF(OR(B19="",C19=""),"",IF(I21=J21,"=",""))</f>
        <v>=</v>
      </c>
      <c r="U19" s="75" t="str">
        <f aca="false">IF(ISERROR(MATCH("wo",D19:H19,0)),IF(ISERROR(MATCH("-wo",D19:H19,0)),"","FD"),"FG")</f>
        <v/>
      </c>
      <c r="V19" s="54"/>
      <c r="W19" s="82" t="s">
        <v>85</v>
      </c>
      <c r="X19" s="72" t="n">
        <f aca="false">IF(T19="=",IF(D19="",0,IF(D19&lt;0,ABS(D19),IF(D19&lt;10,11,D19+2)))+IF(E19="",0,IF(E19&lt;0,ABS(E19),IF(E19&lt;10,11,E19+2)))+IF(F19="",0,IF(F19&lt;0,ABS(F19),IF(F19&lt;10,11,F19+2)))+IF(G19="",0,IF(G19&lt;0,ABS(G19),IF(G19&lt;10,11,G19+2)))+IF(H19="",0,IF(H19&lt;0,ABS(H19),IF(H19&lt;10,11,H19+2))),"")</f>
        <v>0</v>
      </c>
      <c r="Y19" s="72" t="n">
        <f aca="false">IF(T19="=",IF(D19="",0,IF(D19&lt;0,IF(ABS(D19)&lt;10,11,ABS(D19)+2),ABS(D19)))+IF(E19="",0,IF(E19&lt;0,IF(ABS(E19)&lt;10,11,ABS(E19)+2),ABS(E19)))+IF(F19="",0,IF(F19&lt;0,IF(ABS(F19)&lt;10,11,ABS(F19)+2),ABS(F19)))+IF(G19="",0,IF(G19&lt;0,IF(ABS(G19)&lt;10,11,ABS(G19)+2),ABS(G19)))+IF(H19="",0,IF(H19&lt;0,IF(ABS(H19)&lt;10,11,ABS(H19)+2),ABS(H19))),"")</f>
        <v>0</v>
      </c>
      <c r="Z19" s="72" t="n">
        <f aca="false">IF(T19="=",Y19,"")</f>
        <v>0</v>
      </c>
      <c r="AA19" s="72" t="n">
        <f aca="false">IF(T19="=",X19,"")</f>
        <v>0</v>
      </c>
      <c r="AB19" s="83"/>
      <c r="AC19" s="83"/>
      <c r="AD19" s="54"/>
      <c r="AE19" s="84" t="n">
        <f aca="false">D19</f>
        <v>0</v>
      </c>
      <c r="AF19" s="84" t="n">
        <f aca="false">E19</f>
        <v>0</v>
      </c>
      <c r="AG19" s="84" t="n">
        <f aca="false">F19</f>
        <v>0</v>
      </c>
      <c r="AH19" s="84" t="n">
        <f aca="false">G19</f>
        <v>0</v>
      </c>
      <c r="AI19" s="84" t="n">
        <f aca="false">H19</f>
        <v>0</v>
      </c>
      <c r="AJ19" s="54"/>
      <c r="AK19" s="82" t="s">
        <v>85</v>
      </c>
      <c r="AL19" s="72" t="n">
        <f aca="false">IF(T19="=",COUNTIF(D19:H19,"&gt;=0"),0)</f>
        <v>0</v>
      </c>
      <c r="AM19" s="72" t="n">
        <f aca="false">IF(T19="=",COUNTIF(D19:H19,"&lt;0"),0)</f>
        <v>0</v>
      </c>
      <c r="AN19" s="72" t="n">
        <f aca="false">IF(T19="=",COUNTIF(D19:H19,"&lt;0"),0)</f>
        <v>0</v>
      </c>
      <c r="AO19" s="72" t="n">
        <f aca="false">IF(T19="=",COUNTIF(D19:H19,"&gt;=0"),0)</f>
        <v>0</v>
      </c>
      <c r="AP19" s="83"/>
      <c r="AQ19" s="83"/>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Z19" s="54"/>
    </row>
    <row r="20" customFormat="false" ht="20.1" hidden="false" customHeight="true" outlineLevel="0" collapsed="false">
      <c r="A20" s="54"/>
      <c r="B20" s="54"/>
      <c r="C20" s="54"/>
      <c r="D20" s="54"/>
      <c r="E20" s="54"/>
      <c r="F20" s="54"/>
      <c r="G20" s="54"/>
      <c r="H20" s="54"/>
      <c r="I20" s="54"/>
      <c r="J20" s="54"/>
      <c r="K20" s="54"/>
      <c r="L20" s="54"/>
      <c r="M20" s="54"/>
      <c r="N20" s="54"/>
      <c r="O20" s="54"/>
      <c r="P20" s="54"/>
      <c r="Q20" s="54"/>
      <c r="R20" s="54"/>
      <c r="S20" s="57" t="n">
        <f aca="false">COUNTIF(S17:S19,"F")</f>
        <v>0</v>
      </c>
      <c r="T20" s="57" t="n">
        <f aca="false">SUM(R17:R20)</f>
        <v>3</v>
      </c>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false" ht="20.1" hidden="false" customHeight="true" outlineLevel="0" collapsed="false">
      <c r="A21" s="54"/>
      <c r="B21" s="54"/>
      <c r="C21" s="54"/>
      <c r="D21" s="86" t="s">
        <v>86</v>
      </c>
      <c r="E21" s="86"/>
      <c r="F21" s="86"/>
      <c r="G21" s="86"/>
      <c r="H21" s="86"/>
      <c r="I21" s="87" t="n">
        <f aca="false">SUM(I17:I19)</f>
        <v>0</v>
      </c>
      <c r="J21" s="87" t="n">
        <f aca="false">SUM(J17:J19)</f>
        <v>0</v>
      </c>
      <c r="K21" s="87" t="n">
        <f aca="false">SUM(K17:K19)</f>
        <v>0</v>
      </c>
      <c r="L21" s="54"/>
      <c r="M21" s="54"/>
      <c r="N21" s="54"/>
      <c r="O21" s="54"/>
      <c r="P21" s="54"/>
      <c r="Q21" s="80"/>
      <c r="R21" s="80"/>
      <c r="S21" s="64"/>
      <c r="T21" s="54"/>
      <c r="U21" s="54"/>
      <c r="V21" s="54"/>
      <c r="W21" s="54"/>
      <c r="X21" s="72" t="n">
        <f aca="false">SUM(X17:X19)</f>
        <v>0</v>
      </c>
      <c r="Y21" s="72" t="n">
        <f aca="false">SUM(Y17:Y19)</f>
        <v>0</v>
      </c>
      <c r="Z21" s="72" t="n">
        <f aca="false">SUM(Z17:Z19)</f>
        <v>0</v>
      </c>
      <c r="AA21" s="72" t="n">
        <f aca="false">SUM(AA17:AA19)</f>
        <v>0</v>
      </c>
      <c r="AB21" s="72" t="n">
        <f aca="false">SUM(AB17:AB19)</f>
        <v>0</v>
      </c>
      <c r="AC21" s="72" t="n">
        <f aca="false">SUM(AC17:AC19)</f>
        <v>0</v>
      </c>
      <c r="AD21" s="54"/>
      <c r="AE21" s="54"/>
      <c r="AF21" s="54"/>
      <c r="AG21" s="54"/>
      <c r="AH21" s="54"/>
      <c r="AI21" s="54"/>
      <c r="AJ21" s="54"/>
      <c r="AK21" s="54"/>
      <c r="AL21" s="72" t="n">
        <f aca="false">SUM(AL17:AL19)</f>
        <v>0</v>
      </c>
      <c r="AM21" s="72" t="n">
        <f aca="false">SUM(AM17:AM19)</f>
        <v>0</v>
      </c>
      <c r="AN21" s="72" t="n">
        <f aca="false">SUM(AN17:AN19)</f>
        <v>0</v>
      </c>
      <c r="AO21" s="72" t="n">
        <f aca="false">SUM(AO17:AO19)</f>
        <v>0</v>
      </c>
      <c r="AP21" s="72" t="n">
        <f aca="false">SUM(AP17:AP19)</f>
        <v>0</v>
      </c>
      <c r="AQ21" s="72" t="n">
        <f aca="false">SUM(AQ17:AQ19)</f>
        <v>0</v>
      </c>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Z21" s="54"/>
    </row>
    <row r="22" customFormat="false" ht="20.1" hidden="false" customHeight="true" outlineLevel="0" collapsed="false">
      <c r="A22" s="54"/>
      <c r="B22" s="62" t="s">
        <v>87</v>
      </c>
      <c r="C22" s="54"/>
      <c r="D22" s="88" t="s">
        <v>88</v>
      </c>
      <c r="E22" s="88"/>
      <c r="F22" s="88"/>
      <c r="G22" s="88"/>
      <c r="H22" s="88"/>
      <c r="I22" s="57" t="str">
        <f aca="false">IF($AF$25="ok",AI26,"")</f>
        <v/>
      </c>
      <c r="J22" s="57" t="str">
        <f aca="false">IF($AF$25="ok",AI27,"")</f>
        <v/>
      </c>
      <c r="K22" s="57" t="str">
        <f aca="false">IF($AF$25="ok",AI28,"")</f>
        <v/>
      </c>
      <c r="L22" s="54"/>
      <c r="M22" s="54"/>
      <c r="N22" s="54"/>
      <c r="O22" s="54"/>
      <c r="P22" s="54"/>
      <c r="Q22" s="64"/>
      <c r="R22" s="64"/>
      <c r="S22" s="54"/>
      <c r="T22" s="54"/>
      <c r="U22" s="54"/>
      <c r="V22" s="54"/>
      <c r="W22" s="54"/>
      <c r="X22" s="89" t="str">
        <f aca="false">IF((X21+Y21)&lt;&gt;0,X21/Y21,"")</f>
        <v/>
      </c>
      <c r="Y22" s="89" t="str">
        <f aca="false">IF((Y21+Z21)&lt;&gt;0,Y21/Z21,"")</f>
        <v/>
      </c>
      <c r="Z22" s="89" t="str">
        <f aca="false">IF((Z21+AA21)&lt;&gt;0,Z21/AA21,"")</f>
        <v/>
      </c>
      <c r="AA22" s="89" t="str">
        <f aca="false">IF((AA21+AB21)&lt;&gt;0,AA21/AB21,"")</f>
        <v/>
      </c>
      <c r="AB22" s="89" t="str">
        <f aca="false">IF((AB21+AC21)&lt;&gt;0,AB21/AC21,"")</f>
        <v/>
      </c>
      <c r="AC22" s="89"/>
      <c r="AD22" s="54"/>
      <c r="AE22" s="54"/>
      <c r="AF22" s="54"/>
      <c r="AG22" s="54"/>
      <c r="AH22" s="54"/>
      <c r="AI22" s="54"/>
      <c r="AJ22" s="54"/>
      <c r="AK22" s="54"/>
      <c r="AL22" s="90" t="str">
        <f aca="false">IF((AL21+AM21)&lt;&gt;0,IF(AM21=0,AL21,AL21/AM21),"")</f>
        <v/>
      </c>
      <c r="AM22" s="90"/>
      <c r="AN22" s="90" t="str">
        <f aca="false">IF((AN21+AO21)&lt;&gt;0,IF(AO21=0,AN21,AN21/AO21),"")</f>
        <v/>
      </c>
      <c r="AO22" s="90" t="str">
        <f aca="false">IF((AO21+AP21)&lt;&gt;0,IF(AP21=0,AO21,AO21/AP21),"")</f>
        <v/>
      </c>
      <c r="AP22" s="90" t="str">
        <f aca="false">IF((AP21+AQ21)&lt;&gt;0,IF(AQ21=0,AP21,AP21/AQ21),"")</f>
        <v/>
      </c>
      <c r="AQ22" s="90" t="str">
        <f aca="false">IF((AQ21+AZ21)&lt;&gt;0,IF(AZ21=0,AQ21,AQ21/AZ21),"")</f>
        <v/>
      </c>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Z22" s="54"/>
    </row>
    <row r="23" customFormat="false" ht="20.1" hidden="false" customHeight="true" outlineLevel="0" collapsed="false">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91" t="n">
        <f aca="false">3-COUNTIF(B17:B19,"=0")-COUNTIF(B17:B19,"")</f>
        <v>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c r="IX23" s="54"/>
      <c r="IZ23" s="54"/>
    </row>
    <row r="24" customFormat="false" ht="20.1" hidden="false" customHeight="true" outlineLevel="0" collapsed="false">
      <c r="A24" s="54"/>
      <c r="B24" s="54"/>
      <c r="C24" s="54"/>
      <c r="D24" s="54"/>
      <c r="E24" s="92"/>
      <c r="F24" s="92"/>
      <c r="G24" s="92"/>
      <c r="H24" s="92"/>
      <c r="I24" s="92"/>
      <c r="J24" s="92"/>
      <c r="K24" s="92"/>
      <c r="L24" s="54"/>
      <c r="M24" s="54"/>
      <c r="N24" s="54"/>
      <c r="O24" s="54"/>
      <c r="P24" s="54"/>
      <c r="Q24" s="54"/>
      <c r="R24" s="54"/>
      <c r="S24" s="54"/>
      <c r="T24" s="93"/>
      <c r="U24" s="54"/>
      <c r="V24" s="54"/>
      <c r="W24" s="54"/>
      <c r="X24" s="94" t="s">
        <v>89</v>
      </c>
      <c r="Y24" s="94"/>
      <c r="Z24" s="94"/>
      <c r="AA24" s="94"/>
      <c r="AB24" s="95" t="s">
        <v>90</v>
      </c>
      <c r="AC24" s="95"/>
      <c r="AD24" s="95"/>
      <c r="AE24" s="95"/>
      <c r="AF24" s="91" t="n">
        <f aca="false">IF(AF23=4,6,IF(AF23=3,3,IF(AF23=2,1,0)))</f>
        <v>3</v>
      </c>
      <c r="AG24" s="96" t="s">
        <v>91</v>
      </c>
      <c r="AH24" s="96"/>
      <c r="AI24" s="96"/>
      <c r="AJ24" s="54"/>
      <c r="AK24" s="54"/>
      <c r="AL24" s="54"/>
      <c r="AM24" s="54"/>
      <c r="AN24" s="54"/>
      <c r="AO24" s="54"/>
      <c r="AP24" s="54"/>
      <c r="AQ24" s="54"/>
      <c r="AR24" s="54"/>
      <c r="AS24" s="54"/>
      <c r="AT24" s="54"/>
      <c r="AU24" s="54"/>
      <c r="AV24" s="54"/>
      <c r="AW24" s="54"/>
      <c r="AX24" s="54"/>
      <c r="AY24" s="54"/>
      <c r="AZ24" s="97"/>
      <c r="BA24" s="97"/>
      <c r="BB24" s="97"/>
      <c r="BC24" s="97"/>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Z24" s="54"/>
    </row>
    <row r="25" customFormat="false" ht="29.15" hidden="false" customHeight="true" outlineLevel="0" collapsed="false">
      <c r="A25" s="54"/>
      <c r="B25" s="98" t="s">
        <v>92</v>
      </c>
      <c r="C25" s="99"/>
      <c r="D25" s="92" t="str">
        <f aca="false">IF($S$20=Engagés!$L$21,IF($T$20=0,"","Coef"&amp;CHAR(10)&amp;"Manches"),"")</f>
        <v/>
      </c>
      <c r="E25" s="92"/>
      <c r="F25" s="92"/>
      <c r="G25" s="92" t="str">
        <f aca="false">IF($S$20=Engagés!$L$21,IF($T$20=0,"","Coef"&amp;CHAR(10)&amp;"Points"),"")</f>
        <v/>
      </c>
      <c r="H25" s="92"/>
      <c r="I25" s="92"/>
      <c r="J25" s="92" t="str">
        <f aca="false">IF($S$20=Engagés!$L$21,IF($T$20=0,"","Joueur"),"")</f>
        <v/>
      </c>
      <c r="K25" s="92"/>
      <c r="L25" s="92"/>
      <c r="M25" s="54"/>
      <c r="N25" s="54"/>
      <c r="O25" s="54"/>
      <c r="P25" s="54"/>
      <c r="Q25" s="54"/>
      <c r="R25" s="54"/>
      <c r="S25" s="100"/>
      <c r="T25" s="54"/>
      <c r="U25" s="54"/>
      <c r="V25" s="54"/>
      <c r="W25" s="54"/>
      <c r="X25" s="94"/>
      <c r="Y25" s="94"/>
      <c r="Z25" s="94"/>
      <c r="AA25" s="94"/>
      <c r="AB25" s="95"/>
      <c r="AC25" s="95"/>
      <c r="AD25" s="95"/>
      <c r="AE25" s="95"/>
      <c r="AF25" s="91" t="str">
        <f aca="false">IF(AND(COUNTIF(S17:S19,"F")=AF24,AF24&gt;0),"ok","")</f>
        <v/>
      </c>
      <c r="AG25" s="96"/>
      <c r="AH25" s="96"/>
      <c r="AI25" s="96"/>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c r="IX25" s="54"/>
      <c r="IZ25" s="54"/>
    </row>
    <row r="26" customFormat="false" ht="19.9" hidden="false" customHeight="true" outlineLevel="0" collapsed="false">
      <c r="A26" s="101" t="s">
        <v>93</v>
      </c>
      <c r="B26" s="69" t="str">
        <f aca="false">_xlfn.IFNA(INDEX($AJ$26:$AJ$28,MATCH(1,$AI$26:$AI$28,0)),"")</f>
        <v/>
      </c>
      <c r="C26" s="64" t="str">
        <f aca="false">_xlfn.IFNA(INDEX($AO$26:$AO$28,MATCH(1,$AI$26:$AI$28,0)),"")</f>
        <v/>
      </c>
      <c r="D26" s="92" t="str">
        <f aca="false">IF($S$20=Engagés!$L$21,IF($T$20=0,"",AB26),"")</f>
        <v/>
      </c>
      <c r="E26" s="92"/>
      <c r="F26" s="92"/>
      <c r="G26" s="92" t="str">
        <f aca="false">IF($S$20=Engagés!$L$21,IF($T$20=0,"",X26),"")</f>
        <v/>
      </c>
      <c r="H26" s="92"/>
      <c r="I26" s="92"/>
      <c r="J26" s="92" t="str">
        <f aca="false">IF($S$20=Engagés!$L$21,IF($T$20=0,"","1"),"")</f>
        <v/>
      </c>
      <c r="K26" s="92"/>
      <c r="L26" s="92"/>
      <c r="M26" s="54"/>
      <c r="N26" s="54"/>
      <c r="O26" s="54"/>
      <c r="P26" s="54"/>
      <c r="Q26" s="54"/>
      <c r="R26" s="54"/>
      <c r="S26" s="102"/>
      <c r="T26" s="54"/>
      <c r="U26" s="54"/>
      <c r="V26" s="54"/>
      <c r="W26" s="54"/>
      <c r="X26" s="103" t="n">
        <f aca="false">IF(X22&lt;&gt;"",X22,0)</f>
        <v>0</v>
      </c>
      <c r="Y26" s="103"/>
      <c r="Z26" s="103" t="n">
        <f aca="false">IF(X26&lt;&gt;"",RANK(X26,$X$26:$X$28,0),"")</f>
        <v>1</v>
      </c>
      <c r="AA26" s="103"/>
      <c r="AB26" s="103" t="n">
        <f aca="false">IF(AL22&lt;&gt;"",AL22,0)</f>
        <v>0</v>
      </c>
      <c r="AC26" s="103"/>
      <c r="AD26" s="103" t="n">
        <f aca="false">IF(AB26&lt;&gt;"",RANK(AB26,$AB$26:$AB$28,0),"")</f>
        <v>1</v>
      </c>
      <c r="AE26" s="103"/>
      <c r="AF26" s="104" t="s">
        <v>71</v>
      </c>
      <c r="AG26" s="104" t="n">
        <f aca="false">$I$21+($AB$26/10)+($X$26/100)</f>
        <v>0</v>
      </c>
      <c r="AH26" s="104"/>
      <c r="AI26" s="104" t="str">
        <f aca="false">IF(AG26&lt;&gt;0,RANK(AG26,$AG$26:$AG$28,0),"")</f>
        <v/>
      </c>
      <c r="AJ26" s="72" t="str">
        <f aca="false">B12</f>
        <v/>
      </c>
      <c r="AK26" s="72"/>
      <c r="AL26" s="72"/>
      <c r="AM26" s="72"/>
      <c r="AN26" s="72"/>
      <c r="AO26" s="104" t="str">
        <f aca="false">A12</f>
        <v/>
      </c>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Z26" s="54"/>
    </row>
    <row r="27" customFormat="false" ht="19.9" hidden="false" customHeight="true" outlineLevel="0" collapsed="false">
      <c r="A27" s="101" t="s">
        <v>94</v>
      </c>
      <c r="B27" s="69" t="str">
        <f aca="false">_xlfn.IFNA(INDEX($AJ$26:$AJ$28,MATCH(2,$AI$26:$AI$28,0)),"")</f>
        <v/>
      </c>
      <c r="C27" s="64" t="str">
        <f aca="false">_xlfn.IFNA(INDEX($AO$26:$AO$28,MATCH(2,$AI$26:$AI$28,0)),"")</f>
        <v/>
      </c>
      <c r="D27" s="92" t="str">
        <f aca="false">IF($S$20=Engagés!$L$21,IF($T$20=0,"",AB27),"")</f>
        <v/>
      </c>
      <c r="E27" s="92"/>
      <c r="F27" s="92"/>
      <c r="G27" s="92" t="str">
        <f aca="false">IF($S$20=Engagés!$L$21,IF($T$20=0,"",X27),"")</f>
        <v/>
      </c>
      <c r="H27" s="92"/>
      <c r="I27" s="92"/>
      <c r="J27" s="92" t="str">
        <f aca="false">IF($S$20=Engagés!$L$21,IF($T$20=0,"","2"),"")</f>
        <v/>
      </c>
      <c r="K27" s="92"/>
      <c r="L27" s="92"/>
      <c r="M27" s="54"/>
      <c r="N27" s="54"/>
      <c r="O27" s="54"/>
      <c r="P27" s="54"/>
      <c r="Q27" s="54"/>
      <c r="R27" s="54"/>
      <c r="S27" s="102"/>
      <c r="T27" s="54"/>
      <c r="U27" s="54"/>
      <c r="V27" s="54"/>
      <c r="W27" s="54"/>
      <c r="X27" s="103" t="n">
        <f aca="false">IF(Z22&lt;&gt;"",Z22,0)</f>
        <v>0</v>
      </c>
      <c r="Y27" s="103"/>
      <c r="Z27" s="103" t="n">
        <f aca="false">IF(X27&lt;&gt;"",RANK(X27,$X$26:$X$28,0),"")</f>
        <v>1</v>
      </c>
      <c r="AA27" s="103"/>
      <c r="AB27" s="103" t="n">
        <f aca="false">IF(AN22&lt;&gt;"",AN22,0)</f>
        <v>0</v>
      </c>
      <c r="AC27" s="103"/>
      <c r="AD27" s="103" t="n">
        <f aca="false">IF(AB27&lt;&gt;"",RANK(AB27,$AB$26:$AB$28,0),"")</f>
        <v>1</v>
      </c>
      <c r="AE27" s="103"/>
      <c r="AF27" s="104" t="s">
        <v>72</v>
      </c>
      <c r="AG27" s="104" t="n">
        <f aca="false">$J$21+($AB$27/10)+($X$27/100)</f>
        <v>0</v>
      </c>
      <c r="AH27" s="104"/>
      <c r="AI27" s="104" t="str">
        <f aca="false">IF(AG27&lt;&gt;0,RANK(AG27,$AG$26:$AG$28,0),"")</f>
        <v/>
      </c>
      <c r="AJ27" s="72" t="str">
        <f aca="false">B13</f>
        <v/>
      </c>
      <c r="AK27" s="72"/>
      <c r="AL27" s="72"/>
      <c r="AM27" s="72"/>
      <c r="AN27" s="72"/>
      <c r="AO27" s="104" t="str">
        <f aca="false">A13</f>
        <v/>
      </c>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Z27" s="54"/>
    </row>
    <row r="28" customFormat="false" ht="19.9" hidden="false" customHeight="true" outlineLevel="0" collapsed="false">
      <c r="A28" s="101" t="s">
        <v>95</v>
      </c>
      <c r="B28" s="69" t="str">
        <f aca="false">_xlfn.IFNA(INDEX($AJ$26:$AJ$28,MATCH(3,$AI$26:$AI$28,0)),"")</f>
        <v/>
      </c>
      <c r="C28" s="64" t="str">
        <f aca="false">_xlfn.IFNA(INDEX($AO$26:$AO$28,MATCH(3,$AI$26:$AI$28,0)),"")</f>
        <v/>
      </c>
      <c r="D28" s="92" t="str">
        <f aca="false">IF($S$20=Engagés!$L$21,IF($T$20=0,"",AB28),"")</f>
        <v/>
      </c>
      <c r="E28" s="92"/>
      <c r="F28" s="92"/>
      <c r="G28" s="92" t="str">
        <f aca="false">IF($S$20=Engagés!$L$21,IF($T$20=0,"",X28),"")</f>
        <v/>
      </c>
      <c r="H28" s="92"/>
      <c r="I28" s="92"/>
      <c r="J28" s="92" t="str">
        <f aca="false">IF($S$20=Engagés!$L$21,IF($T$20=0,"","3"),"")</f>
        <v/>
      </c>
      <c r="K28" s="92"/>
      <c r="L28" s="92"/>
      <c r="M28" s="54"/>
      <c r="N28" s="54"/>
      <c r="O28" s="54"/>
      <c r="P28" s="54"/>
      <c r="Q28" s="54"/>
      <c r="R28" s="54"/>
      <c r="S28" s="54"/>
      <c r="T28" s="54"/>
      <c r="U28" s="54"/>
      <c r="V28" s="54"/>
      <c r="W28" s="54"/>
      <c r="X28" s="103" t="n">
        <f aca="false">IF(AB22&lt;&gt;"",AB22,0)</f>
        <v>0</v>
      </c>
      <c r="Y28" s="103"/>
      <c r="Z28" s="103" t="n">
        <f aca="false">IF(X28&lt;&gt;"",RANK(X28,$X$26:$X$28,0),"")</f>
        <v>1</v>
      </c>
      <c r="AA28" s="103"/>
      <c r="AB28" s="103" t="n">
        <f aca="false">IF(AP22&lt;&gt;"",AP22,0)</f>
        <v>0</v>
      </c>
      <c r="AC28" s="103"/>
      <c r="AD28" s="103" t="n">
        <f aca="false">IF(AB28&lt;&gt;"",RANK(AB28,$AB$26:$AB$28,0),"")</f>
        <v>1</v>
      </c>
      <c r="AE28" s="103"/>
      <c r="AF28" s="104" t="s">
        <v>73</v>
      </c>
      <c r="AG28" s="104" t="n">
        <f aca="false">$K$21+($AB$28/10)+($X$28/100)</f>
        <v>0</v>
      </c>
      <c r="AH28" s="104"/>
      <c r="AI28" s="104" t="str">
        <f aca="false">IF(AG28&lt;&gt;0,RANK(AG28,$AG$26:$AG$28,0),"")</f>
        <v/>
      </c>
      <c r="AJ28" s="72" t="str">
        <f aca="false">B14</f>
        <v/>
      </c>
      <c r="AK28" s="72"/>
      <c r="AL28" s="72"/>
      <c r="AM28" s="72"/>
      <c r="AN28" s="72"/>
      <c r="AO28" s="104" t="str">
        <f aca="false">A14</f>
        <v/>
      </c>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Z28" s="54"/>
    </row>
    <row r="29" customFormat="false" ht="19.9" hidden="false" customHeight="true" outlineLevel="0" collapsed="false">
      <c r="C29" s="54"/>
      <c r="M29" s="54"/>
      <c r="N29" s="54"/>
      <c r="O29" s="54"/>
      <c r="P29" s="54"/>
      <c r="Q29" s="54"/>
      <c r="R29" s="54"/>
      <c r="S29" s="54"/>
      <c r="T29" s="54"/>
      <c r="U29" s="54"/>
      <c r="V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c r="IW29" s="54"/>
      <c r="IX29" s="54"/>
      <c r="IZ29" s="54"/>
    </row>
    <row r="30" customFormat="false" ht="19.9" hidden="false" customHeight="true" outlineLevel="0" collapsed="false">
      <c r="AO30" s="54"/>
      <c r="AP30" s="54"/>
      <c r="AQ30" s="54"/>
      <c r="AR30" s="54"/>
      <c r="AS30" s="54"/>
      <c r="AT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row>
    <row r="31" customFormat="false" ht="20.1" hidden="false" customHeight="true" outlineLevel="0" collapsed="false">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row>
    <row r="32" customFormat="false" ht="21.95" hidden="false" customHeight="true" outlineLevel="0" collapsed="false"/>
    <row r="33" customFormat="false" ht="21.95" hidden="false" customHeight="true" outlineLevel="0" collapsed="false"/>
    <row r="34" customFormat="false" ht="21.95" hidden="false" customHeight="true" outlineLevel="0" collapsed="false"/>
    <row r="35" customFormat="false" ht="21.95" hidden="false" customHeight="true" outlineLevel="0" collapsed="false"/>
    <row r="36" customFormat="false" ht="21.95" hidden="false" customHeight="true" outlineLevel="0" collapsed="false"/>
    <row r="37" customFormat="false" ht="21.95" hidden="false" customHeight="true" outlineLevel="0" collapsed="false"/>
    <row r="38" customFormat="false" ht="21.95" hidden="false" customHeight="true" outlineLevel="0" collapsed="false"/>
  </sheetData>
  <mergeCells count="67">
    <mergeCell ref="D11:F11"/>
    <mergeCell ref="G11:J11"/>
    <mergeCell ref="K11:M11"/>
    <mergeCell ref="D12:F12"/>
    <mergeCell ref="G12:J12"/>
    <mergeCell ref="K12:M12"/>
    <mergeCell ref="D13:F13"/>
    <mergeCell ref="G13:J13"/>
    <mergeCell ref="K13:M13"/>
    <mergeCell ref="D14:F14"/>
    <mergeCell ref="G14:J14"/>
    <mergeCell ref="K14:M14"/>
    <mergeCell ref="X14:AC14"/>
    <mergeCell ref="AL14:AQ14"/>
    <mergeCell ref="X15:Y15"/>
    <mergeCell ref="Z15:AA15"/>
    <mergeCell ref="AB15:AC15"/>
    <mergeCell ref="AE15:AI15"/>
    <mergeCell ref="AL15:AM15"/>
    <mergeCell ref="AN15:AO15"/>
    <mergeCell ref="AP15:AQ15"/>
    <mergeCell ref="B16:C16"/>
    <mergeCell ref="D16:H16"/>
    <mergeCell ref="D21:H21"/>
    <mergeCell ref="D22:H22"/>
    <mergeCell ref="X22:Y22"/>
    <mergeCell ref="Z22:AA22"/>
    <mergeCell ref="AB22:AC22"/>
    <mergeCell ref="AL22:AM22"/>
    <mergeCell ref="AN22:AO22"/>
    <mergeCell ref="AP22:AQ22"/>
    <mergeCell ref="E24:K24"/>
    <mergeCell ref="X24:AA25"/>
    <mergeCell ref="AB24:AE25"/>
    <mergeCell ref="AG24:AI25"/>
    <mergeCell ref="AZ24:BA24"/>
    <mergeCell ref="BB24:BC24"/>
    <mergeCell ref="D25:F25"/>
    <mergeCell ref="G25:I25"/>
    <mergeCell ref="J25:L25"/>
    <mergeCell ref="D26:F26"/>
    <mergeCell ref="G26:I26"/>
    <mergeCell ref="J26:L26"/>
    <mergeCell ref="X26:Y26"/>
    <mergeCell ref="Z26:AA26"/>
    <mergeCell ref="AB26:AC26"/>
    <mergeCell ref="AD26:AE26"/>
    <mergeCell ref="AG26:AH26"/>
    <mergeCell ref="AJ26:AN26"/>
    <mergeCell ref="D27:F27"/>
    <mergeCell ref="G27:I27"/>
    <mergeCell ref="J27:L27"/>
    <mergeCell ref="X27:Y27"/>
    <mergeCell ref="Z27:AA27"/>
    <mergeCell ref="AB27:AC27"/>
    <mergeCell ref="AD27:AE27"/>
    <mergeCell ref="AG27:AH27"/>
    <mergeCell ref="AJ27:AN27"/>
    <mergeCell ref="D28:F28"/>
    <mergeCell ref="G28:I28"/>
    <mergeCell ref="J28:L28"/>
    <mergeCell ref="X28:Y28"/>
    <mergeCell ref="Z28:AA28"/>
    <mergeCell ref="AB28:AC28"/>
    <mergeCell ref="AD28:AE28"/>
    <mergeCell ref="AG28:AH28"/>
    <mergeCell ref="AJ28:AN28"/>
  </mergeCells>
  <conditionalFormatting sqref="C25 E24">
    <cfRule type="expression" priority="2" aboveAverage="0" equalAverage="0" bottom="0" percent="0" rank="0" text="" dxfId="0">
      <formula>IF(SUM(AT20:BB20)&lt;&gt;0,TRUE())</formula>
    </cfRule>
  </conditionalFormatting>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Z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0" activeCellId="0" sqref="C10"/>
    </sheetView>
  </sheetViews>
  <sheetFormatPr defaultColWidth="11.53515625" defaultRowHeight="12.8" zeroHeight="false" outlineLevelRow="0" outlineLevelCol="0"/>
  <cols>
    <col collapsed="false" customWidth="true" hidden="false" outlineLevel="0" max="1" min="1" style="51" width="12.51"/>
    <col collapsed="false" customWidth="true" hidden="false" outlineLevel="0" max="3" min="2" style="51" width="29.81"/>
    <col collapsed="false" customWidth="true" hidden="false" outlineLevel="0" max="7" min="4" style="51" width="3.87"/>
    <col collapsed="false" customWidth="true" hidden="false" outlineLevel="0" max="11" min="8" style="51" width="4.09"/>
    <col collapsed="false" customWidth="true" hidden="false" outlineLevel="0" max="13" min="12" style="51" width="3.05"/>
    <col collapsed="false" customWidth="true" hidden="false" outlineLevel="0" max="15" min="14" style="51" width="3.06"/>
    <col collapsed="false" customWidth="true" hidden="true" outlineLevel="0" max="21" min="16" style="51" width="9.27"/>
    <col collapsed="false" customWidth="true" hidden="true" outlineLevel="0" max="22" min="22" style="51" width="4.98"/>
    <col collapsed="false" customWidth="true" hidden="true" outlineLevel="0" max="23" min="23" style="51" width="6.82"/>
    <col collapsed="false" customWidth="true" hidden="true" outlineLevel="0" max="43" min="24" style="51" width="5.08"/>
    <col collapsed="false" customWidth="true" hidden="false" outlineLevel="0" max="44" min="44" style="51" width="5.08"/>
    <col collapsed="false" customWidth="true" hidden="false" outlineLevel="0" max="45" min="45" style="51" width="7.16"/>
    <col collapsed="false" customWidth="true" hidden="false" outlineLevel="0" max="46" min="46" style="51" width="5.66"/>
    <col collapsed="false" customWidth="true" hidden="false" outlineLevel="0" max="54" min="47" style="51" width="5.08"/>
    <col collapsed="false" customWidth="true" hidden="false" outlineLevel="0" max="55" min="55" style="51" width="5.06"/>
    <col collapsed="false" customWidth="true" hidden="false" outlineLevel="0" max="56" min="56" style="51" width="4.6"/>
    <col collapsed="false" customWidth="true" hidden="false" outlineLevel="0" max="66" min="57" style="51" width="5.09"/>
    <col collapsed="false" customWidth="true" hidden="false" outlineLevel="0" max="255" min="67" style="51" width="9.27"/>
    <col collapsed="false" customWidth="true" hidden="false" outlineLevel="0" max="260" min="256" style="1" width="9.27"/>
  </cols>
  <sheetData>
    <row r="1" customFormat="false" ht="26.1" hidden="false" customHeight="true" outlineLevel="0" collapsed="false">
      <c r="A1" s="52"/>
      <c r="B1" s="52"/>
      <c r="C1" s="52"/>
      <c r="D1" s="52"/>
      <c r="E1" s="52"/>
      <c r="F1" s="52"/>
      <c r="G1" s="52"/>
      <c r="H1" s="52"/>
      <c r="I1" s="53"/>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Z1" s="52"/>
    </row>
    <row r="2" customFormat="false" ht="5.1" hidden="false" customHeight="true" outlineLevel="0" collapsed="false">
      <c r="A2" s="54"/>
      <c r="B2" s="55"/>
      <c r="C2" s="55"/>
      <c r="D2" s="55"/>
      <c r="E2" s="55"/>
      <c r="F2" s="55"/>
      <c r="G2" s="55"/>
      <c r="H2" s="55"/>
      <c r="I2" s="55"/>
      <c r="J2" s="55"/>
      <c r="K2" s="55"/>
      <c r="L2" s="55"/>
      <c r="M2" s="55"/>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Z2" s="52"/>
    </row>
    <row r="3" customFormat="false" ht="26.1" hidden="false" customHeight="true" outlineLevel="0" collapsed="false">
      <c r="A3" s="54"/>
      <c r="B3" s="56" t="s">
        <v>58</v>
      </c>
      <c r="C3" s="57"/>
      <c r="D3" s="58"/>
      <c r="E3" s="58"/>
      <c r="F3" s="58"/>
      <c r="G3" s="58"/>
      <c r="H3" s="58"/>
      <c r="I3" s="59"/>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2"/>
      <c r="IU3" s="58"/>
      <c r="IV3" s="58"/>
      <c r="IW3" s="58"/>
      <c r="IX3" s="58"/>
      <c r="IZ3" s="58"/>
    </row>
    <row r="4" customFormat="false" ht="9.95" hidden="false" customHeight="true" outlineLevel="0" collapsed="false">
      <c r="A4" s="54"/>
      <c r="B4" s="60"/>
      <c r="C4" s="61"/>
    </row>
    <row r="5" customFormat="false" ht="20.1" hidden="false" customHeight="true" outlineLevel="0" collapsed="false">
      <c r="A5" s="54"/>
      <c r="B5" s="56" t="s">
        <v>59</v>
      </c>
      <c r="C5" s="57"/>
      <c r="D5" s="54"/>
      <c r="E5" s="54"/>
      <c r="F5" s="54"/>
      <c r="G5" s="54"/>
      <c r="H5" s="62" t="s">
        <v>60</v>
      </c>
      <c r="I5" s="54"/>
      <c r="J5" s="54"/>
      <c r="K5" s="54"/>
      <c r="L5" s="63"/>
      <c r="M5" s="57"/>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Z5" s="54"/>
    </row>
    <row r="6" customFormat="false" ht="9.95" hidden="false" customHeight="true" outlineLevel="0" collapsed="false">
      <c r="A6" s="54"/>
      <c r="B6" s="54"/>
      <c r="C6" s="64"/>
      <c r="D6" s="54"/>
      <c r="E6" s="54"/>
      <c r="F6" s="54"/>
      <c r="G6" s="54"/>
      <c r="H6" s="54"/>
      <c r="I6" s="54"/>
      <c r="J6" s="54"/>
      <c r="K6" s="54"/>
      <c r="L6" s="63"/>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Z6" s="54"/>
    </row>
    <row r="7" customFormat="false" ht="20.1" hidden="false" customHeight="true" outlineLevel="0" collapsed="false">
      <c r="A7" s="54"/>
      <c r="B7" s="56" t="s">
        <v>61</v>
      </c>
      <c r="C7" s="57" t="str">
        <f aca="false">Engagés!A5</f>
        <v>LIEU DE COMPETITION</v>
      </c>
      <c r="D7" s="54"/>
      <c r="E7" s="54"/>
      <c r="F7" s="54"/>
      <c r="G7" s="54"/>
      <c r="H7" s="62" t="s">
        <v>62</v>
      </c>
      <c r="I7" s="54"/>
      <c r="J7" s="54"/>
      <c r="K7" s="54"/>
      <c r="L7" s="63"/>
      <c r="M7" s="57" t="s">
        <v>56</v>
      </c>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Z7" s="54"/>
    </row>
    <row r="8" customFormat="false" ht="9.95" hidden="false" customHeight="true" outlineLevel="0" collapsed="false">
      <c r="A8" s="54"/>
      <c r="B8" s="54"/>
      <c r="C8" s="64"/>
      <c r="D8" s="54"/>
      <c r="E8" s="54"/>
      <c r="F8" s="54"/>
      <c r="G8" s="54"/>
      <c r="H8" s="54"/>
      <c r="I8" s="54"/>
      <c r="J8" s="54"/>
      <c r="K8" s="54"/>
      <c r="L8" s="63"/>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c r="IZ8" s="54"/>
    </row>
    <row r="9" customFormat="false" ht="20.1" hidden="false" customHeight="true" outlineLevel="0" collapsed="false">
      <c r="A9" s="54"/>
      <c r="B9" s="56" t="s">
        <v>63</v>
      </c>
      <c r="C9" s="65" t="str">
        <f aca="false">Engagés!A7</f>
        <v>DATE</v>
      </c>
      <c r="D9" s="54"/>
      <c r="E9" s="54"/>
      <c r="F9" s="54"/>
      <c r="G9" s="54"/>
      <c r="H9" s="62" t="s">
        <v>64</v>
      </c>
      <c r="I9" s="54"/>
      <c r="J9" s="54"/>
      <c r="K9" s="54"/>
      <c r="L9" s="63"/>
      <c r="M9" s="57"/>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c r="IZ9" s="54"/>
    </row>
    <row r="10" customFormat="false" ht="9.95" hidden="false" customHeight="true" outlineLevel="0" collapsed="false">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c r="IZ10" s="54"/>
    </row>
    <row r="11" customFormat="false" ht="20.1" hidden="false" customHeight="true" outlineLevel="0" collapsed="false">
      <c r="A11" s="66"/>
      <c r="B11" s="66" t="s">
        <v>65</v>
      </c>
      <c r="C11" s="67" t="s">
        <v>66</v>
      </c>
      <c r="D11" s="66" t="s">
        <v>43</v>
      </c>
      <c r="E11" s="66"/>
      <c r="F11" s="66"/>
      <c r="G11" s="66" t="s">
        <v>67</v>
      </c>
      <c r="H11" s="66"/>
      <c r="I11" s="66"/>
      <c r="J11" s="66"/>
      <c r="K11" s="66" t="s">
        <v>68</v>
      </c>
      <c r="L11" s="66"/>
      <c r="M11" s="66"/>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c r="IX11" s="54"/>
      <c r="IZ11" s="54"/>
    </row>
    <row r="12" customFormat="false" ht="20.1" hidden="false" customHeight="true" outlineLevel="0" collapsed="false">
      <c r="A12" s="57" t="str">
        <f aca="true">IF(ISERROR(MATCH($M$7&amp;K12,Engagés!$J$16:$J$39,0)),"",INDIRECT(ADDRESS(MATCH($M$7&amp;K12,Engagés!$J$1:$J$39,0),1,1,1,"Engagés")))</f>
        <v/>
      </c>
      <c r="B12" s="68" t="str">
        <f aca="false">IF(A12="","",VLOOKUP(A12,Engagés!$A$16:$F$39,2,0))</f>
        <v/>
      </c>
      <c r="C12" s="69" t="str">
        <f aca="false">IF(A12="","",VLOOKUP(A12,Engagés!$A$16:$F$39,4,0))</f>
        <v/>
      </c>
      <c r="D12" s="70" t="str">
        <f aca="false">IF(A12="","",VLOOKUP(A12,Engagés!$A$16:$F$39,6,0))</f>
        <v/>
      </c>
      <c r="E12" s="70"/>
      <c r="F12" s="70"/>
      <c r="G12" s="70" t="str">
        <f aca="false">IF(A12="","",VLOOKUP(A12,Engagés!$A$16:$F$39,3,0))</f>
        <v/>
      </c>
      <c r="H12" s="70"/>
      <c r="I12" s="70"/>
      <c r="J12" s="70"/>
      <c r="K12" s="57" t="n">
        <v>1</v>
      </c>
      <c r="L12" s="57"/>
      <c r="M12" s="57"/>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Z12" s="54"/>
    </row>
    <row r="13" customFormat="false" ht="20.1" hidden="false" customHeight="true" outlineLevel="0" collapsed="false">
      <c r="A13" s="57" t="str">
        <f aca="true">IF(ISERROR(MATCH($M$7&amp;K13,Engagés!$J$16:$J$39,0)),"",INDIRECT(ADDRESS(MATCH($M$7&amp;K13,Engagés!$J$1:$J$39,0),1,1,1,"Engagés")))</f>
        <v/>
      </c>
      <c r="B13" s="68" t="str">
        <f aca="false">IF(A13="","",VLOOKUP(A13,Engagés!$A$16:$F$39,2,0))</f>
        <v/>
      </c>
      <c r="C13" s="69" t="str">
        <f aca="false">IF(A13="","",VLOOKUP(A13,Engagés!$A$16:$F$39,4,0))</f>
        <v/>
      </c>
      <c r="D13" s="70" t="str">
        <f aca="false">IF(A13="","",VLOOKUP(A13,Engagés!$A$16:$F$39,6,0))</f>
        <v/>
      </c>
      <c r="E13" s="70"/>
      <c r="F13" s="70"/>
      <c r="G13" s="70" t="str">
        <f aca="false">IF(A13="","",VLOOKUP(A13,Engagés!$A$16:$F$39,3,0))</f>
        <v/>
      </c>
      <c r="H13" s="70"/>
      <c r="I13" s="70"/>
      <c r="J13" s="70"/>
      <c r="K13" s="57" t="n">
        <v>2</v>
      </c>
      <c r="L13" s="57"/>
      <c r="M13" s="57"/>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Z13" s="54"/>
    </row>
    <row r="14" customFormat="false" ht="20.1" hidden="false" customHeight="true" outlineLevel="0" collapsed="false">
      <c r="A14" s="57" t="str">
        <f aca="true">IF(ISERROR(MATCH($M$7&amp;K14,Engagés!$J$16:$J$39,0)),"",INDIRECT(ADDRESS(MATCH($M$7&amp;K14,Engagés!$J$1:$J$39,0),1,1,1,"Engagés")))</f>
        <v/>
      </c>
      <c r="B14" s="68" t="str">
        <f aca="false">IF(A14="","",VLOOKUP(A14,Engagés!$A$16:$F$39,2,0))</f>
        <v/>
      </c>
      <c r="C14" s="69" t="str">
        <f aca="false">IF(A14="","",VLOOKUP(A14,Engagés!$A$16:$F$39,4,0))</f>
        <v/>
      </c>
      <c r="D14" s="70" t="str">
        <f aca="false">IF(A14="","",VLOOKUP(A14,Engagés!$A$16:$F$39,6,0))</f>
        <v/>
      </c>
      <c r="E14" s="70"/>
      <c r="F14" s="70"/>
      <c r="G14" s="70" t="str">
        <f aca="false">IF(A14="","",VLOOKUP(A14,Engagés!$A$16:$F$39,3,0))</f>
        <v/>
      </c>
      <c r="H14" s="70"/>
      <c r="I14" s="70"/>
      <c r="J14" s="70"/>
      <c r="K14" s="57" t="n">
        <v>3</v>
      </c>
      <c r="L14" s="57"/>
      <c r="M14" s="57"/>
      <c r="N14" s="54"/>
      <c r="O14" s="54"/>
      <c r="P14" s="54"/>
      <c r="Q14" s="54"/>
      <c r="R14" s="54"/>
      <c r="S14" s="54"/>
      <c r="T14" s="54"/>
      <c r="U14" s="54"/>
      <c r="V14" s="54"/>
      <c r="W14" s="54"/>
      <c r="X14" s="71" t="s">
        <v>69</v>
      </c>
      <c r="Y14" s="71"/>
      <c r="Z14" s="71"/>
      <c r="AA14" s="71"/>
      <c r="AB14" s="71"/>
      <c r="AC14" s="71"/>
      <c r="AD14" s="54"/>
      <c r="AE14" s="54"/>
      <c r="AF14" s="54"/>
      <c r="AG14" s="54"/>
      <c r="AH14" s="54"/>
      <c r="AI14" s="54"/>
      <c r="AJ14" s="54"/>
      <c r="AK14" s="54"/>
      <c r="AL14" s="71" t="s">
        <v>70</v>
      </c>
      <c r="AM14" s="71"/>
      <c r="AN14" s="71"/>
      <c r="AO14" s="71"/>
      <c r="AP14" s="71"/>
      <c r="AQ14" s="71"/>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c r="IX14" s="54"/>
      <c r="IZ14" s="54"/>
    </row>
    <row r="15" customFormat="false" ht="20.1" hidden="false" customHeight="true" outlineLevel="0" collapsed="false">
      <c r="A15" s="54"/>
      <c r="B15" s="54"/>
      <c r="C15" s="54"/>
      <c r="D15" s="54"/>
      <c r="E15" s="54"/>
      <c r="F15" s="54"/>
      <c r="G15" s="54"/>
      <c r="H15" s="54"/>
      <c r="I15" s="54"/>
      <c r="J15" s="54"/>
      <c r="K15" s="54"/>
      <c r="L15" s="54"/>
      <c r="M15" s="54"/>
      <c r="N15" s="54"/>
      <c r="O15" s="54"/>
      <c r="P15" s="54"/>
      <c r="Q15" s="54"/>
      <c r="R15" s="54"/>
      <c r="S15" s="54"/>
      <c r="T15" s="54"/>
      <c r="U15" s="54"/>
      <c r="V15" s="54"/>
      <c r="W15" s="54"/>
      <c r="X15" s="72" t="s">
        <v>71</v>
      </c>
      <c r="Y15" s="72" t="s">
        <v>72</v>
      </c>
      <c r="Z15" s="72" t="s">
        <v>72</v>
      </c>
      <c r="AA15" s="72"/>
      <c r="AB15" s="72" t="s">
        <v>73</v>
      </c>
      <c r="AC15" s="72"/>
      <c r="AD15" s="54"/>
      <c r="AE15" s="73" t="s">
        <v>70</v>
      </c>
      <c r="AF15" s="73"/>
      <c r="AG15" s="73"/>
      <c r="AH15" s="73"/>
      <c r="AI15" s="73"/>
      <c r="AJ15" s="54"/>
      <c r="AK15" s="54"/>
      <c r="AL15" s="72" t="s">
        <v>71</v>
      </c>
      <c r="AM15" s="72" t="s">
        <v>72</v>
      </c>
      <c r="AN15" s="72" t="s">
        <v>72</v>
      </c>
      <c r="AO15" s="72"/>
      <c r="AP15" s="72" t="s">
        <v>73</v>
      </c>
      <c r="AQ15" s="72"/>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Z15" s="54"/>
    </row>
    <row r="16" customFormat="false" ht="24.7" hidden="false" customHeight="true" outlineLevel="0" collapsed="false">
      <c r="A16" s="54"/>
      <c r="B16" s="74" t="s">
        <v>74</v>
      </c>
      <c r="C16" s="74"/>
      <c r="D16" s="67" t="s">
        <v>75</v>
      </c>
      <c r="E16" s="67"/>
      <c r="F16" s="67"/>
      <c r="G16" s="67"/>
      <c r="H16" s="67"/>
      <c r="I16" s="66" t="n">
        <v>1</v>
      </c>
      <c r="J16" s="66" t="n">
        <v>2</v>
      </c>
      <c r="K16" s="66" t="n">
        <v>3</v>
      </c>
      <c r="L16" s="54"/>
      <c r="M16" s="54"/>
      <c r="N16" s="54"/>
      <c r="O16" s="54"/>
      <c r="P16" s="54"/>
      <c r="Q16" s="54"/>
      <c r="R16" s="54"/>
      <c r="S16" s="75" t="s">
        <v>76</v>
      </c>
      <c r="T16" s="75" t="s">
        <v>77</v>
      </c>
      <c r="U16" s="75" t="s">
        <v>78</v>
      </c>
      <c r="V16" s="54"/>
      <c r="W16" s="54"/>
      <c r="X16" s="72" t="s">
        <v>79</v>
      </c>
      <c r="Y16" s="72" t="s">
        <v>53</v>
      </c>
      <c r="Z16" s="72" t="s">
        <v>79</v>
      </c>
      <c r="AA16" s="72" t="s">
        <v>53</v>
      </c>
      <c r="AB16" s="72" t="s">
        <v>79</v>
      </c>
      <c r="AC16" s="72" t="s">
        <v>53</v>
      </c>
      <c r="AD16" s="54"/>
      <c r="AE16" s="76" t="n">
        <v>1</v>
      </c>
      <c r="AF16" s="76" t="n">
        <v>2</v>
      </c>
      <c r="AG16" s="76" t="n">
        <v>3</v>
      </c>
      <c r="AH16" s="76" t="n">
        <v>4</v>
      </c>
      <c r="AI16" s="76" t="n">
        <v>5</v>
      </c>
      <c r="AJ16" s="54"/>
      <c r="AK16" s="54"/>
      <c r="AL16" s="72" t="s">
        <v>79</v>
      </c>
      <c r="AM16" s="72" t="s">
        <v>53</v>
      </c>
      <c r="AN16" s="72" t="s">
        <v>79</v>
      </c>
      <c r="AO16" s="72" t="s">
        <v>53</v>
      </c>
      <c r="AP16" s="72" t="s">
        <v>79</v>
      </c>
      <c r="AQ16" s="72" t="s">
        <v>53</v>
      </c>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c r="IX16" s="54"/>
      <c r="IZ16" s="54"/>
    </row>
    <row r="17" customFormat="false" ht="24.7" hidden="false" customHeight="true" outlineLevel="0" collapsed="false">
      <c r="A17" s="77" t="s">
        <v>80</v>
      </c>
      <c r="B17" s="69" t="str">
        <f aca="false">IF(B12=""," ",B12)</f>
        <v> </v>
      </c>
      <c r="C17" s="69" t="str">
        <f aca="false">IF(B14=""," ",B14)</f>
        <v> </v>
      </c>
      <c r="D17" s="57"/>
      <c r="E17" s="57"/>
      <c r="F17" s="57"/>
      <c r="G17" s="57"/>
      <c r="H17" s="78"/>
      <c r="I17" s="57" t="str">
        <f aca="false">IF($U17="FG",0,IF($U17="FD",2,IF($S17="F",IF(COUNTIF($D17:$H17,"&lt;0")=Engagés!C13,IF(AND($B17&lt;&gt;"",$C17&lt;&gt;""),1,0),2),"")))</f>
        <v/>
      </c>
      <c r="J17" s="79"/>
      <c r="K17" s="57" t="str">
        <f aca="false">IF($U17="FG",2,IF($U17="FD",0,IF($S17="F",IF(COUNTIF($D17:$H17,"&lt;0")=Engagés!C13,2,1),"")))</f>
        <v/>
      </c>
      <c r="L17" s="54"/>
      <c r="M17" s="54"/>
      <c r="N17" s="54"/>
      <c r="O17" s="54"/>
      <c r="P17" s="54"/>
      <c r="Q17" s="80"/>
      <c r="R17" s="80" t="n">
        <f aca="false">IF(T17="=",1,0)</f>
        <v>1</v>
      </c>
      <c r="S17" s="75" t="str">
        <f aca="false">IF(OR(B17="",C17=""),"",IF(OR(COUNTIF(D17:H17,"&gt;=0")=Engagés!C13,COUNTIF(D17:H17,"&lt;0")=Engagés!C13,U17="FD",U17="FG"),"F",IF(AND(ISNA(MATCH("wo",D17:H17,0)),ISNA(MATCH("wo-",D17:H17,0))),"","F")))</f>
        <v/>
      </c>
      <c r="T17" s="81" t="str">
        <f aca="false">IF(OR(B17="",C17=""),"",IF(I21=K21,"=",""))</f>
        <v>=</v>
      </c>
      <c r="U17" s="75" t="str">
        <f aca="false">IF(ISERROR(MATCH("wo",D17:H17,0)),IF(ISERROR(MATCH("-wo",D17:H17,0)),"","FD"),"FG")</f>
        <v/>
      </c>
      <c r="V17" s="54"/>
      <c r="W17" s="82" t="s">
        <v>81</v>
      </c>
      <c r="X17" s="72" t="n">
        <f aca="false">IF(T17="=",IF(D17="",0,IF(D17&lt;0,ABS(D17),IF(D17&lt;10,11,D17+2)))+IF(E17="",0,IF(E17&lt;0,ABS(E17),IF(E17&lt;10,11,E17+2)))+IF(F17="",0,IF(F17&lt;0,ABS(F17),IF(F17&lt;10,11,F17+2)))+IF(G17="",0,IF(G17&lt;0,ABS(G17),IF(G17&lt;10,11,G17+2)))+IF(H17="",0,IF(H17&lt;0,ABS(H17),IF(H17&lt;10,11,H17+2))),"")</f>
        <v>0</v>
      </c>
      <c r="Y17" s="72" t="n">
        <f aca="false">IF(T17="=",IF(D17="",0,IF(D17&lt;0,IF(ABS(D17)&lt;10,11,ABS(D17)+2),ABS(D17)))+IF(E17="",0,IF(E17&lt;0,IF(ABS(E17)&lt;10,11,ABS(E17)+2),ABS(E17)))+IF(F17="",0,IF(F17&lt;0,IF(ABS(F17)&lt;10,11,ABS(F17)+2),ABS(F17)))+IF(G17="",0,IF(G17&lt;0,IF(ABS(G17)&lt;10,11,ABS(G17)+2),ABS(G17)))+IF(H17="",0,IF(H17&lt;0,IF(ABS(H17)&lt;10,11,ABS(H17)+2),ABS(H17))),"")</f>
        <v>0</v>
      </c>
      <c r="Z17" s="83"/>
      <c r="AA17" s="83"/>
      <c r="AB17" s="72" t="n">
        <f aca="false">IF(T17="=",Y17,"")</f>
        <v>0</v>
      </c>
      <c r="AC17" s="72" t="n">
        <f aca="false">IF(T17="=",X17,"")</f>
        <v>0</v>
      </c>
      <c r="AD17" s="54"/>
      <c r="AE17" s="84" t="n">
        <f aca="false">D17</f>
        <v>0</v>
      </c>
      <c r="AF17" s="84" t="n">
        <f aca="false">E17</f>
        <v>0</v>
      </c>
      <c r="AG17" s="85" t="n">
        <f aca="false">F17</f>
        <v>0</v>
      </c>
      <c r="AH17" s="85" t="n">
        <f aca="false">G17</f>
        <v>0</v>
      </c>
      <c r="AI17" s="85" t="n">
        <f aca="false">H17</f>
        <v>0</v>
      </c>
      <c r="AJ17" s="54"/>
      <c r="AK17" s="82" t="s">
        <v>81</v>
      </c>
      <c r="AL17" s="72" t="n">
        <f aca="false">IF(T17="=",COUNTIF(D17:H17,"&gt;=0"),0)</f>
        <v>0</v>
      </c>
      <c r="AM17" s="72" t="n">
        <f aca="false">IF(T17="=",COUNTIF(D17:H17,"&lt;0"),0)</f>
        <v>0</v>
      </c>
      <c r="AN17" s="83"/>
      <c r="AO17" s="83"/>
      <c r="AP17" s="72" t="n">
        <f aca="false">IF(T17="=",COUNTIF(D17:H17,"&lt;0"),0)</f>
        <v>0</v>
      </c>
      <c r="AQ17" s="72" t="n">
        <f aca="false">IF(T17="=",COUNTIF(D17:H17,"&gt;=0"),0)</f>
        <v>0</v>
      </c>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c r="IX17" s="54"/>
      <c r="IZ17" s="54"/>
    </row>
    <row r="18" customFormat="false" ht="24.7" hidden="false" customHeight="true" outlineLevel="0" collapsed="false">
      <c r="A18" s="77" t="s">
        <v>82</v>
      </c>
      <c r="B18" s="69" t="str">
        <f aca="false">IF(B13=""," ",B13)</f>
        <v> </v>
      </c>
      <c r="C18" s="69" t="str">
        <f aca="false">IF(B14=""," ",B14)</f>
        <v> </v>
      </c>
      <c r="D18" s="57"/>
      <c r="E18" s="57"/>
      <c r="F18" s="57"/>
      <c r="G18" s="57"/>
      <c r="H18" s="78"/>
      <c r="I18" s="79"/>
      <c r="J18" s="57" t="str">
        <f aca="false">IF($U18="FG",0,IF($U18="FD",2,IF($S18="F",IF(COUNTIF($D18:$H18,"&lt;0")=Engagés!C13,IF(AND($B18&lt;&gt;"",$C18&lt;&gt;""),1,0),2),"")))</f>
        <v/>
      </c>
      <c r="K18" s="57" t="str">
        <f aca="false">IF($U18="FG",2,IF($U18="FD",0,IF($S18="F",IF(COUNTIF($D18:$H18,"&lt;0")=Engagés!C13,2,1),"")))</f>
        <v/>
      </c>
      <c r="L18" s="54"/>
      <c r="M18" s="54"/>
      <c r="N18" s="54"/>
      <c r="O18" s="54"/>
      <c r="P18" s="54"/>
      <c r="Q18" s="80"/>
      <c r="R18" s="80" t="n">
        <f aca="false">IF(T18="=",1,0)</f>
        <v>1</v>
      </c>
      <c r="S18" s="75" t="str">
        <f aca="false">IF(OR(B18="",C18=""),"",IF(OR(COUNTIF(D18:H18,"&gt;=0")=Engagés!C13,COUNTIF(D18:H18,"&lt;0")=Engagés!C13,U18="FD",U18="FG"),"F",IF(AND(ISNA(MATCH("wo",D18:H18,0)),ISNA(MATCH("wo-",D18:H18,0))),"","F")))</f>
        <v/>
      </c>
      <c r="T18" s="81" t="str">
        <f aca="false">IF(OR(B18="",C18=""),"",IF(J$21=K$21,"=",""))</f>
        <v>=</v>
      </c>
      <c r="U18" s="75" t="str">
        <f aca="false">IF(ISERROR(MATCH("wo",D18:H18,0)),IF(ISERROR(MATCH("-wo",D18:H18,0)),"","FD"),"FG")</f>
        <v/>
      </c>
      <c r="V18" s="54"/>
      <c r="W18" s="82" t="s">
        <v>83</v>
      </c>
      <c r="X18" s="83"/>
      <c r="Y18" s="83"/>
      <c r="Z18" s="72" t="n">
        <f aca="false">IF(T18="=",IF(D18="",0,IF(D18&lt;0,ABS(D18),IF(D18&lt;10,11,D18+2)))+IF(E18="",0,IF(E18&lt;0,ABS(E18),IF(E18&lt;10,11,E18+2)))+IF(F18="",0,IF(F18&lt;0,ABS(F18),IF(F18&lt;10,11,F18+2)))+IF(G18="",0,IF(G18&lt;0,ABS(G18),IF(G18&lt;10,11,G18+2)))+IF(H18="",0,IF(H18&lt;0,ABS(H18),IF(H18&lt;10,11,H18+2))),"")</f>
        <v>0</v>
      </c>
      <c r="AA18" s="72" t="n">
        <f aca="false">IF(T18="=",IF(D18="",0,IF(D18&lt;0,IF(ABS(D18)&lt;10,11,ABS(D18)+2),ABS(D18)))+IF(E18="",0,IF(E18&lt;0,IF(ABS(E18)&lt;10,11,ABS(E18)+2),ABS(E18)))+IF(F18="",0,IF(F18&lt;0,IF(ABS(F18)&lt;10,11,ABS(F18)+2),ABS(F18)))+IF(G18="",0,IF(G18&lt;0,IF(ABS(G18)&lt;10,11,ABS(G18)+2),ABS(G18)))+IF(H18="",0,IF(H18&lt;0,IF(ABS(H18)&lt;10,11,ABS(H18)+2),ABS(H18))),"")</f>
        <v>0</v>
      </c>
      <c r="AB18" s="72" t="n">
        <f aca="false">IF(T18="=",AA18,"")</f>
        <v>0</v>
      </c>
      <c r="AC18" s="72" t="n">
        <f aca="false">IF(T18="=",Z18,"")</f>
        <v>0</v>
      </c>
      <c r="AD18" s="54"/>
      <c r="AE18" s="84" t="n">
        <f aca="false">D18</f>
        <v>0</v>
      </c>
      <c r="AF18" s="84" t="n">
        <f aca="false">E18</f>
        <v>0</v>
      </c>
      <c r="AG18" s="84" t="n">
        <f aca="false">F18</f>
        <v>0</v>
      </c>
      <c r="AH18" s="84" t="n">
        <f aca="false">G18</f>
        <v>0</v>
      </c>
      <c r="AI18" s="84" t="n">
        <f aca="false">H18</f>
        <v>0</v>
      </c>
      <c r="AJ18" s="54"/>
      <c r="AK18" s="82" t="s">
        <v>83</v>
      </c>
      <c r="AL18" s="83"/>
      <c r="AM18" s="83"/>
      <c r="AN18" s="72" t="n">
        <f aca="false">IF(T18="=",COUNTIF(D18:H18,"&gt;=0"),0)</f>
        <v>0</v>
      </c>
      <c r="AO18" s="72" t="n">
        <f aca="false">IF(T18="=",COUNTIF(D18:H18,"&lt;0"),0)</f>
        <v>0</v>
      </c>
      <c r="AP18" s="72" t="n">
        <f aca="false">IF(T18="=",COUNTIF(D18:H18,"&lt;0"),0)</f>
        <v>0</v>
      </c>
      <c r="AQ18" s="72" t="n">
        <f aca="false">IF(T18="=",COUNTIF(D18:H18,"&gt;=0"),0)</f>
        <v>0</v>
      </c>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c r="IX18" s="54"/>
      <c r="IZ18" s="54"/>
    </row>
    <row r="19" customFormat="false" ht="24.7" hidden="false" customHeight="true" outlineLevel="0" collapsed="false">
      <c r="A19" s="77" t="s">
        <v>84</v>
      </c>
      <c r="B19" s="69" t="str">
        <f aca="false">IF(B12=""," ",B12)</f>
        <v> </v>
      </c>
      <c r="C19" s="69" t="str">
        <f aca="false">IF(B13=""," ",B13)</f>
        <v> </v>
      </c>
      <c r="D19" s="57"/>
      <c r="E19" s="57"/>
      <c r="F19" s="57"/>
      <c r="G19" s="57"/>
      <c r="H19" s="78"/>
      <c r="I19" s="57" t="str">
        <f aca="false">IF($U19="FG",0,IF($U19="FD",2,IF($S19="F",IF(COUNTIF($D19:$H19,"&lt;0")=Engagés!C13,IF(AND($B19&lt;&gt;"",$C19&lt;&gt;""),1,0),2),"")))</f>
        <v/>
      </c>
      <c r="J19" s="57" t="str">
        <f aca="false">IF($U19="FG",2,IF($U19="FD",0,IF($S19="F",IF(COUNTIF($D19:$H19,"&lt;0")=Engagés!C13,2,1),"")))</f>
        <v/>
      </c>
      <c r="K19" s="79"/>
      <c r="L19" s="54"/>
      <c r="M19" s="54"/>
      <c r="N19" s="54"/>
      <c r="O19" s="54"/>
      <c r="P19" s="54"/>
      <c r="Q19" s="80"/>
      <c r="R19" s="80" t="n">
        <f aca="false">IF(T19="=",1,0)</f>
        <v>1</v>
      </c>
      <c r="S19" s="75" t="str">
        <f aca="false">IF(OR(B19="",C19=""),"",IF(OR(COUNTIF(D19:H19,"&gt;=0")=Engagés!C13,COUNTIF(D19:H19,"&lt;0")=Engagés!C13,U19="FD",U19="FG"),"F",IF(AND(ISNA(MATCH("wo",D19:H19,0)),ISNA(MATCH("wo-",D19:H19,0))),"","F")))</f>
        <v/>
      </c>
      <c r="T19" s="81" t="str">
        <f aca="false">IF(OR(B19="",C19=""),"",IF(I21=J21,"=",""))</f>
        <v>=</v>
      </c>
      <c r="U19" s="75" t="str">
        <f aca="false">IF(ISERROR(MATCH("wo",D19:H19,0)),IF(ISERROR(MATCH("-wo",D19:H19,0)),"","FD"),"FG")</f>
        <v/>
      </c>
      <c r="V19" s="54"/>
      <c r="W19" s="82" t="s">
        <v>85</v>
      </c>
      <c r="X19" s="72" t="n">
        <f aca="false">IF(T19="=",IF(D19="",0,IF(D19&lt;0,ABS(D19),IF(D19&lt;10,11,D19+2)))+IF(E19="",0,IF(E19&lt;0,ABS(E19),IF(E19&lt;10,11,E19+2)))+IF(F19="",0,IF(F19&lt;0,ABS(F19),IF(F19&lt;10,11,F19+2)))+IF(G19="",0,IF(G19&lt;0,ABS(G19),IF(G19&lt;10,11,G19+2)))+IF(H19="",0,IF(H19&lt;0,ABS(H19),IF(H19&lt;10,11,H19+2))),"")</f>
        <v>0</v>
      </c>
      <c r="Y19" s="72" t="n">
        <f aca="false">IF(T19="=",IF(D19="",0,IF(D19&lt;0,IF(ABS(D19)&lt;10,11,ABS(D19)+2),ABS(D19)))+IF(E19="",0,IF(E19&lt;0,IF(ABS(E19)&lt;10,11,ABS(E19)+2),ABS(E19)))+IF(F19="",0,IF(F19&lt;0,IF(ABS(F19)&lt;10,11,ABS(F19)+2),ABS(F19)))+IF(G19="",0,IF(G19&lt;0,IF(ABS(G19)&lt;10,11,ABS(G19)+2),ABS(G19)))+IF(H19="",0,IF(H19&lt;0,IF(ABS(H19)&lt;10,11,ABS(H19)+2),ABS(H19))),"")</f>
        <v>0</v>
      </c>
      <c r="Z19" s="72" t="n">
        <f aca="false">IF(T19="=",Y19,"")</f>
        <v>0</v>
      </c>
      <c r="AA19" s="72" t="n">
        <f aca="false">IF(T19="=",X19,"")</f>
        <v>0</v>
      </c>
      <c r="AB19" s="83"/>
      <c r="AC19" s="83"/>
      <c r="AD19" s="54"/>
      <c r="AE19" s="84" t="n">
        <f aca="false">D19</f>
        <v>0</v>
      </c>
      <c r="AF19" s="84" t="n">
        <f aca="false">E19</f>
        <v>0</v>
      </c>
      <c r="AG19" s="84" t="n">
        <f aca="false">F19</f>
        <v>0</v>
      </c>
      <c r="AH19" s="84" t="n">
        <f aca="false">G19</f>
        <v>0</v>
      </c>
      <c r="AI19" s="84" t="n">
        <f aca="false">H19</f>
        <v>0</v>
      </c>
      <c r="AJ19" s="54"/>
      <c r="AK19" s="82" t="s">
        <v>85</v>
      </c>
      <c r="AL19" s="72" t="n">
        <f aca="false">IF(T19="=",COUNTIF(D19:H19,"&gt;=0"),0)</f>
        <v>0</v>
      </c>
      <c r="AM19" s="72" t="n">
        <f aca="false">IF(T19="=",COUNTIF(D19:H19,"&lt;0"),0)</f>
        <v>0</v>
      </c>
      <c r="AN19" s="72" t="n">
        <f aca="false">IF(T19="=",COUNTIF(D19:H19,"&lt;0"),0)</f>
        <v>0</v>
      </c>
      <c r="AO19" s="72" t="n">
        <f aca="false">IF(T19="=",COUNTIF(D19:H19,"&gt;=0"),0)</f>
        <v>0</v>
      </c>
      <c r="AP19" s="83"/>
      <c r="AQ19" s="83"/>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c r="IX19" s="54"/>
      <c r="IZ19" s="54"/>
    </row>
    <row r="20" customFormat="false" ht="20.1" hidden="false" customHeight="true" outlineLevel="0" collapsed="false">
      <c r="A20" s="54"/>
      <c r="B20" s="54"/>
      <c r="C20" s="54"/>
      <c r="D20" s="54"/>
      <c r="E20" s="54"/>
      <c r="F20" s="54"/>
      <c r="G20" s="54"/>
      <c r="H20" s="54"/>
      <c r="I20" s="54"/>
      <c r="J20" s="54"/>
      <c r="K20" s="54"/>
      <c r="L20" s="54"/>
      <c r="M20" s="54"/>
      <c r="N20" s="54"/>
      <c r="O20" s="54"/>
      <c r="P20" s="54"/>
      <c r="Q20" s="54"/>
      <c r="R20" s="54"/>
      <c r="S20" s="57" t="n">
        <f aca="false">COUNTIF(S17:S19,"F")</f>
        <v>0</v>
      </c>
      <c r="T20" s="57" t="n">
        <f aca="false">SUM(R17:R20)</f>
        <v>3</v>
      </c>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false" ht="20.1" hidden="false" customHeight="true" outlineLevel="0" collapsed="false">
      <c r="A21" s="54"/>
      <c r="B21" s="54"/>
      <c r="C21" s="54"/>
      <c r="D21" s="86" t="s">
        <v>86</v>
      </c>
      <c r="E21" s="86"/>
      <c r="F21" s="86"/>
      <c r="G21" s="86"/>
      <c r="H21" s="86"/>
      <c r="I21" s="87" t="n">
        <f aca="false">SUM(I17:I19)</f>
        <v>0</v>
      </c>
      <c r="J21" s="87" t="n">
        <f aca="false">SUM(J17:J19)</f>
        <v>0</v>
      </c>
      <c r="K21" s="87" t="n">
        <f aca="false">SUM(K17:K19)</f>
        <v>0</v>
      </c>
      <c r="L21" s="54"/>
      <c r="M21" s="54"/>
      <c r="N21" s="54"/>
      <c r="O21" s="54"/>
      <c r="P21" s="54"/>
      <c r="Q21" s="80"/>
      <c r="R21" s="80"/>
      <c r="S21" s="64"/>
      <c r="T21" s="54"/>
      <c r="U21" s="54"/>
      <c r="V21" s="54"/>
      <c r="W21" s="54"/>
      <c r="X21" s="72" t="n">
        <f aca="false">SUM(X17:X19)</f>
        <v>0</v>
      </c>
      <c r="Y21" s="72" t="n">
        <f aca="false">SUM(Y17:Y19)</f>
        <v>0</v>
      </c>
      <c r="Z21" s="72" t="n">
        <f aca="false">SUM(Z17:Z19)</f>
        <v>0</v>
      </c>
      <c r="AA21" s="72" t="n">
        <f aca="false">SUM(AA17:AA19)</f>
        <v>0</v>
      </c>
      <c r="AB21" s="72" t="n">
        <f aca="false">SUM(AB17:AB19)</f>
        <v>0</v>
      </c>
      <c r="AC21" s="72" t="n">
        <f aca="false">SUM(AC17:AC19)</f>
        <v>0</v>
      </c>
      <c r="AD21" s="54"/>
      <c r="AE21" s="54"/>
      <c r="AF21" s="54"/>
      <c r="AG21" s="54"/>
      <c r="AH21" s="54"/>
      <c r="AI21" s="54"/>
      <c r="AJ21" s="54"/>
      <c r="AK21" s="54"/>
      <c r="AL21" s="72" t="n">
        <f aca="false">SUM(AL17:AL19)</f>
        <v>0</v>
      </c>
      <c r="AM21" s="72" t="n">
        <f aca="false">SUM(AM17:AM19)</f>
        <v>0</v>
      </c>
      <c r="AN21" s="72" t="n">
        <f aca="false">SUM(AN17:AN19)</f>
        <v>0</v>
      </c>
      <c r="AO21" s="72" t="n">
        <f aca="false">SUM(AO17:AO19)</f>
        <v>0</v>
      </c>
      <c r="AP21" s="72" t="n">
        <f aca="false">SUM(AP17:AP19)</f>
        <v>0</v>
      </c>
      <c r="AQ21" s="72" t="n">
        <f aca="false">SUM(AQ17:AQ19)</f>
        <v>0</v>
      </c>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Z21" s="54"/>
    </row>
    <row r="22" customFormat="false" ht="20.1" hidden="false" customHeight="true" outlineLevel="0" collapsed="false">
      <c r="A22" s="54"/>
      <c r="B22" s="62" t="s">
        <v>87</v>
      </c>
      <c r="C22" s="54"/>
      <c r="D22" s="88" t="s">
        <v>88</v>
      </c>
      <c r="E22" s="88"/>
      <c r="F22" s="88"/>
      <c r="G22" s="88"/>
      <c r="H22" s="88"/>
      <c r="I22" s="57" t="str">
        <f aca="false">IF($AF$25="ok",AI26,"")</f>
        <v/>
      </c>
      <c r="J22" s="57" t="str">
        <f aca="false">IF($AF$25="ok",AI27,"")</f>
        <v/>
      </c>
      <c r="K22" s="57" t="str">
        <f aca="false">IF($AF$25="ok",AI28,"")</f>
        <v/>
      </c>
      <c r="L22" s="54"/>
      <c r="M22" s="54"/>
      <c r="N22" s="54"/>
      <c r="O22" s="54"/>
      <c r="P22" s="54"/>
      <c r="Q22" s="64"/>
      <c r="R22" s="64"/>
      <c r="S22" s="54"/>
      <c r="T22" s="54"/>
      <c r="U22" s="54"/>
      <c r="V22" s="54"/>
      <c r="W22" s="54"/>
      <c r="X22" s="89" t="str">
        <f aca="false">IF((X21+Y21)&lt;&gt;0,X21/Y21,"")</f>
        <v/>
      </c>
      <c r="Y22" s="89" t="str">
        <f aca="false">IF((Y21+Z21)&lt;&gt;0,Y21/Z21,"")</f>
        <v/>
      </c>
      <c r="Z22" s="89" t="str">
        <f aca="false">IF((Z21+AA21)&lt;&gt;0,Z21/AA21,"")</f>
        <v/>
      </c>
      <c r="AA22" s="89" t="str">
        <f aca="false">IF((AA21+AB21)&lt;&gt;0,AA21/AB21,"")</f>
        <v/>
      </c>
      <c r="AB22" s="89" t="str">
        <f aca="false">IF((AB21+AC21)&lt;&gt;0,AB21/AC21,"")</f>
        <v/>
      </c>
      <c r="AC22" s="89"/>
      <c r="AD22" s="54"/>
      <c r="AE22" s="54"/>
      <c r="AF22" s="54"/>
      <c r="AG22" s="54"/>
      <c r="AH22" s="54"/>
      <c r="AI22" s="54"/>
      <c r="AJ22" s="54"/>
      <c r="AK22" s="54"/>
      <c r="AL22" s="90" t="str">
        <f aca="false">IF((AL21+AM21)&lt;&gt;0,IF(AM21=0,AL21,AL21/AM21),"")</f>
        <v/>
      </c>
      <c r="AM22" s="90"/>
      <c r="AN22" s="90" t="str">
        <f aca="false">IF((AN21+AO21)&lt;&gt;0,IF(AO21=0,AN21,AN21/AO21),"")</f>
        <v/>
      </c>
      <c r="AO22" s="90" t="str">
        <f aca="false">IF((AO21+AP21)&lt;&gt;0,IF(AP21=0,AO21,AO21/AP21),"")</f>
        <v/>
      </c>
      <c r="AP22" s="90" t="str">
        <f aca="false">IF((AP21+AQ21)&lt;&gt;0,IF(AQ21=0,AP21,AP21/AQ21),"")</f>
        <v/>
      </c>
      <c r="AQ22" s="90" t="str">
        <f aca="false">IF((AQ21+AZ21)&lt;&gt;0,IF(AZ21=0,AQ21,AQ21/AZ21),"")</f>
        <v/>
      </c>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Z22" s="54"/>
    </row>
    <row r="23" customFormat="false" ht="20.1" hidden="false" customHeight="true" outlineLevel="0" collapsed="false">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91" t="n">
        <f aca="false">3-COUNTIF(B17:B19,"=0")-COUNTIF(B17:B19,"")</f>
        <v>3</v>
      </c>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c r="IX23" s="54"/>
      <c r="IZ23" s="54"/>
    </row>
    <row r="24" customFormat="false" ht="20.1" hidden="false" customHeight="true" outlineLevel="0" collapsed="false">
      <c r="A24" s="54"/>
      <c r="B24" s="54"/>
      <c r="C24" s="54"/>
      <c r="D24" s="54"/>
      <c r="E24" s="92"/>
      <c r="F24" s="92"/>
      <c r="G24" s="92"/>
      <c r="H24" s="92"/>
      <c r="I24" s="92"/>
      <c r="J24" s="92"/>
      <c r="K24" s="92"/>
      <c r="L24" s="54"/>
      <c r="M24" s="54"/>
      <c r="N24" s="54"/>
      <c r="O24" s="54"/>
      <c r="P24" s="54"/>
      <c r="Q24" s="54"/>
      <c r="R24" s="54"/>
      <c r="S24" s="54"/>
      <c r="T24" s="93"/>
      <c r="U24" s="54"/>
      <c r="V24" s="54"/>
      <c r="W24" s="54"/>
      <c r="X24" s="94" t="s">
        <v>89</v>
      </c>
      <c r="Y24" s="94"/>
      <c r="Z24" s="94"/>
      <c r="AA24" s="94"/>
      <c r="AB24" s="95" t="s">
        <v>90</v>
      </c>
      <c r="AC24" s="95"/>
      <c r="AD24" s="95"/>
      <c r="AE24" s="95"/>
      <c r="AF24" s="91" t="n">
        <f aca="false">IF(AF23=4,6,IF(AF23=3,3,IF(AF23=2,1,0)))</f>
        <v>3</v>
      </c>
      <c r="AG24" s="96" t="s">
        <v>91</v>
      </c>
      <c r="AH24" s="96"/>
      <c r="AI24" s="96"/>
      <c r="AJ24" s="54"/>
      <c r="AK24" s="54"/>
      <c r="AL24" s="54"/>
      <c r="AM24" s="54"/>
      <c r="AN24" s="54"/>
      <c r="AO24" s="54"/>
      <c r="AP24" s="54"/>
      <c r="AQ24" s="54"/>
      <c r="AR24" s="54"/>
      <c r="AS24" s="54"/>
      <c r="AT24" s="54"/>
      <c r="AU24" s="54"/>
      <c r="AV24" s="54"/>
      <c r="AW24" s="54"/>
      <c r="AX24" s="54"/>
      <c r="AY24" s="54"/>
      <c r="AZ24" s="97"/>
      <c r="BA24" s="97"/>
      <c r="BB24" s="97"/>
      <c r="BC24" s="97"/>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Z24" s="54"/>
    </row>
    <row r="25" customFormat="false" ht="29.15" hidden="false" customHeight="true" outlineLevel="0" collapsed="false">
      <c r="A25" s="54"/>
      <c r="B25" s="98" t="s">
        <v>92</v>
      </c>
      <c r="C25" s="99"/>
      <c r="D25" s="92" t="str">
        <f aca="false">IF($S$20=Engagés!$L$22,IF($T$20=0,"","Coef"&amp;CHAR(10)&amp;"Manches"),"")</f>
        <v/>
      </c>
      <c r="E25" s="92"/>
      <c r="F25" s="92"/>
      <c r="G25" s="92" t="str">
        <f aca="false">IF($S$20=Engagés!$L$22,IF($T$20=0,"","Coef"&amp;CHAR(10)&amp;"Points"),"")</f>
        <v/>
      </c>
      <c r="H25" s="92"/>
      <c r="I25" s="92"/>
      <c r="J25" s="92" t="str">
        <f aca="false">IF($S$20=Engagés!$L$22,IF($T$20=0,"","Joueur"),"")</f>
        <v/>
      </c>
      <c r="K25" s="92"/>
      <c r="L25" s="92"/>
      <c r="M25" s="54"/>
      <c r="N25" s="54"/>
      <c r="O25" s="54"/>
      <c r="P25" s="54"/>
      <c r="Q25" s="54"/>
      <c r="R25" s="54"/>
      <c r="S25" s="100"/>
      <c r="T25" s="54"/>
      <c r="U25" s="54"/>
      <c r="V25" s="54"/>
      <c r="W25" s="54"/>
      <c r="X25" s="94"/>
      <c r="Y25" s="94"/>
      <c r="Z25" s="94"/>
      <c r="AA25" s="94"/>
      <c r="AB25" s="95"/>
      <c r="AC25" s="95"/>
      <c r="AD25" s="95"/>
      <c r="AE25" s="95"/>
      <c r="AF25" s="91" t="str">
        <f aca="false">IF(AND(COUNTIF(S17:S19,"F")=AF24,AF24&gt;0),"ok","")</f>
        <v/>
      </c>
      <c r="AG25" s="96"/>
      <c r="AH25" s="96"/>
      <c r="AI25" s="96"/>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c r="IX25" s="54"/>
      <c r="IZ25" s="54"/>
    </row>
    <row r="26" customFormat="false" ht="19.9" hidden="false" customHeight="true" outlineLevel="0" collapsed="false">
      <c r="A26" s="101" t="s">
        <v>93</v>
      </c>
      <c r="B26" s="69" t="str">
        <f aca="false">_xlfn.IFNA(INDEX($AJ$26:$AJ$28,MATCH(1,$AI$26:$AI$28,0)),"")</f>
        <v/>
      </c>
      <c r="C26" s="64" t="str">
        <f aca="false">_xlfn.IFNA(INDEX($AO$26:$AO$28,MATCH(1,$AI$26:$AI$28,0)),"")</f>
        <v/>
      </c>
      <c r="D26" s="92" t="str">
        <f aca="false">IF($S$20=Engagés!$L$22,IF($T$20=0,"",AB26),"")</f>
        <v/>
      </c>
      <c r="E26" s="92"/>
      <c r="F26" s="92"/>
      <c r="G26" s="92" t="str">
        <f aca="false">IF($S$20=Engagés!$L$22,IF($T$20=0,"",X26),"")</f>
        <v/>
      </c>
      <c r="H26" s="92"/>
      <c r="I26" s="92"/>
      <c r="J26" s="92" t="str">
        <f aca="false">IF($S$20=Engagés!$L$22,IF($T$20=0,"","1"),"")</f>
        <v/>
      </c>
      <c r="K26" s="92"/>
      <c r="L26" s="92"/>
      <c r="M26" s="54"/>
      <c r="N26" s="54"/>
      <c r="O26" s="54"/>
      <c r="P26" s="54"/>
      <c r="Q26" s="54"/>
      <c r="R26" s="54"/>
      <c r="S26" s="102"/>
      <c r="T26" s="54"/>
      <c r="U26" s="54"/>
      <c r="V26" s="54"/>
      <c r="W26" s="54"/>
      <c r="X26" s="103" t="n">
        <f aca="false">IF(X22&lt;&gt;"",X22,0)</f>
        <v>0</v>
      </c>
      <c r="Y26" s="103"/>
      <c r="Z26" s="103" t="n">
        <f aca="false">IF(X26&lt;&gt;"",RANK(X26,$X$26:$X$28,0),"")</f>
        <v>1</v>
      </c>
      <c r="AA26" s="103"/>
      <c r="AB26" s="103" t="n">
        <f aca="false">IF(AL22&lt;&gt;"",AL22,0)</f>
        <v>0</v>
      </c>
      <c r="AC26" s="103"/>
      <c r="AD26" s="103" t="n">
        <f aca="false">IF(AB26&lt;&gt;"",RANK(AB26,$AB$26:$AB$28,0),"")</f>
        <v>1</v>
      </c>
      <c r="AE26" s="103"/>
      <c r="AF26" s="104" t="s">
        <v>71</v>
      </c>
      <c r="AG26" s="104" t="n">
        <f aca="false">$I$21+($AB$26/10)+($X$26/100)</f>
        <v>0</v>
      </c>
      <c r="AH26" s="104"/>
      <c r="AI26" s="104" t="str">
        <f aca="false">IF(AG26&lt;&gt;0,RANK(AG26,$AG$26:$AG$28,0),"")</f>
        <v/>
      </c>
      <c r="AJ26" s="72" t="str">
        <f aca="false">B12</f>
        <v/>
      </c>
      <c r="AK26" s="72"/>
      <c r="AL26" s="72"/>
      <c r="AM26" s="72"/>
      <c r="AN26" s="72"/>
      <c r="AO26" s="104" t="str">
        <f aca="false">A12</f>
        <v/>
      </c>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Z26" s="54"/>
    </row>
    <row r="27" customFormat="false" ht="19.9" hidden="false" customHeight="true" outlineLevel="0" collapsed="false">
      <c r="A27" s="101" t="s">
        <v>94</v>
      </c>
      <c r="B27" s="69" t="str">
        <f aca="false">_xlfn.IFNA(INDEX($AJ$26:$AJ$28,MATCH(2,$AI$26:$AI$28,0)),"")</f>
        <v/>
      </c>
      <c r="C27" s="64" t="str">
        <f aca="false">_xlfn.IFNA(INDEX($AO$26:$AO$28,MATCH(2,$AI$26:$AI$28,0)),"")</f>
        <v/>
      </c>
      <c r="D27" s="92" t="str">
        <f aca="false">IF($S$20=Engagés!$L$22,IF($T$20=0,"",AB27),"")</f>
        <v/>
      </c>
      <c r="E27" s="92"/>
      <c r="F27" s="92"/>
      <c r="G27" s="92" t="str">
        <f aca="false">IF($S$20=Engagés!$L$22,IF($T$20=0,"",X27),"")</f>
        <v/>
      </c>
      <c r="H27" s="92"/>
      <c r="I27" s="92"/>
      <c r="J27" s="92" t="str">
        <f aca="false">IF($S$20=Engagés!$L$22,IF($T$20=0,"","2"),"")</f>
        <v/>
      </c>
      <c r="K27" s="92"/>
      <c r="L27" s="92"/>
      <c r="M27" s="54"/>
      <c r="N27" s="54"/>
      <c r="O27" s="54"/>
      <c r="P27" s="54"/>
      <c r="Q27" s="54"/>
      <c r="R27" s="54"/>
      <c r="S27" s="102"/>
      <c r="T27" s="54"/>
      <c r="U27" s="54"/>
      <c r="V27" s="54"/>
      <c r="W27" s="54"/>
      <c r="X27" s="103" t="n">
        <f aca="false">IF(Z22&lt;&gt;"",Z22,0)</f>
        <v>0</v>
      </c>
      <c r="Y27" s="103"/>
      <c r="Z27" s="103" t="n">
        <f aca="false">IF(X27&lt;&gt;"",RANK(X27,$X$26:$X$28,0),"")</f>
        <v>1</v>
      </c>
      <c r="AA27" s="103"/>
      <c r="AB27" s="103" t="n">
        <f aca="false">IF(AN22&lt;&gt;"",AN22,0)</f>
        <v>0</v>
      </c>
      <c r="AC27" s="103"/>
      <c r="AD27" s="103" t="n">
        <f aca="false">IF(AB27&lt;&gt;"",RANK(AB27,$AB$26:$AB$28,0),"")</f>
        <v>1</v>
      </c>
      <c r="AE27" s="103"/>
      <c r="AF27" s="104" t="s">
        <v>72</v>
      </c>
      <c r="AG27" s="104" t="n">
        <f aca="false">$J$21+($AB$27/10)+($X$27/100)</f>
        <v>0</v>
      </c>
      <c r="AH27" s="104"/>
      <c r="AI27" s="104" t="str">
        <f aca="false">IF(AG27&lt;&gt;0,RANK(AG27,$AG$26:$AG$28,0),"")</f>
        <v/>
      </c>
      <c r="AJ27" s="72" t="str">
        <f aca="false">B13</f>
        <v/>
      </c>
      <c r="AK27" s="72"/>
      <c r="AL27" s="72"/>
      <c r="AM27" s="72"/>
      <c r="AN27" s="72"/>
      <c r="AO27" s="104" t="str">
        <f aca="false">A13</f>
        <v/>
      </c>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Z27" s="54"/>
    </row>
    <row r="28" customFormat="false" ht="19.9" hidden="false" customHeight="true" outlineLevel="0" collapsed="false">
      <c r="A28" s="101" t="s">
        <v>95</v>
      </c>
      <c r="B28" s="69" t="str">
        <f aca="false">_xlfn.IFNA(INDEX($AJ$26:$AJ$28,MATCH(3,$AI$26:$AI$28,0)),"")</f>
        <v/>
      </c>
      <c r="C28" s="64" t="str">
        <f aca="false">_xlfn.IFNA(INDEX($AO$26:$AO$28,MATCH(3,$AI$26:$AI$28,0)),"")</f>
        <v/>
      </c>
      <c r="D28" s="92" t="str">
        <f aca="false">IF($S$20=Engagés!$L$22,IF($T$20=0,"",AB28),"")</f>
        <v/>
      </c>
      <c r="E28" s="92"/>
      <c r="F28" s="92"/>
      <c r="G28" s="92" t="str">
        <f aca="false">IF($S$20=Engagés!$L$21,IF($T$20=0,"",X28),"")</f>
        <v/>
      </c>
      <c r="H28" s="92"/>
      <c r="I28" s="92"/>
      <c r="J28" s="92" t="str">
        <f aca="false">IF($S$20=Engagés!$L$22,IF($T$20=0,"","3"),"")</f>
        <v/>
      </c>
      <c r="K28" s="92"/>
      <c r="L28" s="92"/>
      <c r="M28" s="54"/>
      <c r="N28" s="54"/>
      <c r="O28" s="54"/>
      <c r="P28" s="54"/>
      <c r="Q28" s="54"/>
      <c r="R28" s="54"/>
      <c r="S28" s="54"/>
      <c r="T28" s="54"/>
      <c r="U28" s="54"/>
      <c r="V28" s="54"/>
      <c r="W28" s="54"/>
      <c r="X28" s="103" t="n">
        <f aca="false">IF(AB22&lt;&gt;"",AB22,0)</f>
        <v>0</v>
      </c>
      <c r="Y28" s="103"/>
      <c r="Z28" s="103" t="n">
        <f aca="false">IF(X28&lt;&gt;"",RANK(X28,$X$26:$X$28,0),"")</f>
        <v>1</v>
      </c>
      <c r="AA28" s="103"/>
      <c r="AB28" s="103" t="n">
        <f aca="false">IF(AP22&lt;&gt;"",AP22,0)</f>
        <v>0</v>
      </c>
      <c r="AC28" s="103"/>
      <c r="AD28" s="103" t="n">
        <f aca="false">IF(AB28&lt;&gt;"",RANK(AB28,$AB$26:$AB$28,0),"")</f>
        <v>1</v>
      </c>
      <c r="AE28" s="103"/>
      <c r="AF28" s="104" t="s">
        <v>73</v>
      </c>
      <c r="AG28" s="104" t="n">
        <f aca="false">$K$21+($AB$28/10)+($X$28/100)</f>
        <v>0</v>
      </c>
      <c r="AH28" s="104"/>
      <c r="AI28" s="104" t="str">
        <f aca="false">IF(AG28&lt;&gt;0,RANK(AG28,$AG$26:$AG$28,0),"")</f>
        <v/>
      </c>
      <c r="AJ28" s="72" t="str">
        <f aca="false">B14</f>
        <v/>
      </c>
      <c r="AK28" s="72"/>
      <c r="AL28" s="72"/>
      <c r="AM28" s="72"/>
      <c r="AN28" s="72"/>
      <c r="AO28" s="104" t="str">
        <f aca="false">A14</f>
        <v/>
      </c>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Z28" s="54"/>
    </row>
    <row r="29" customFormat="false" ht="19.9" hidden="false" customHeight="true" outlineLevel="0" collapsed="false">
      <c r="C29" s="54"/>
      <c r="M29" s="54"/>
      <c r="N29" s="54"/>
      <c r="O29" s="54"/>
      <c r="P29" s="54"/>
      <c r="Q29" s="54"/>
      <c r="R29" s="54"/>
      <c r="S29" s="54"/>
      <c r="T29" s="54"/>
      <c r="U29" s="54"/>
      <c r="V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c r="IW29" s="54"/>
      <c r="IX29" s="54"/>
      <c r="IZ29" s="54"/>
    </row>
    <row r="30" customFormat="false" ht="19.9" hidden="false" customHeight="true" outlineLevel="0" collapsed="false">
      <c r="AO30" s="54"/>
      <c r="AP30" s="54"/>
      <c r="AQ30" s="54"/>
      <c r="AR30" s="54"/>
      <c r="AS30" s="54"/>
      <c r="AT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row>
    <row r="31" customFormat="false" ht="20.1" hidden="false" customHeight="true" outlineLevel="0" collapsed="false">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row>
    <row r="32" customFormat="false" ht="21.95" hidden="false" customHeight="true" outlineLevel="0" collapsed="false"/>
    <row r="33" customFormat="false" ht="21.95" hidden="false" customHeight="true" outlineLevel="0" collapsed="false"/>
    <row r="34" customFormat="false" ht="21.95" hidden="false" customHeight="true" outlineLevel="0" collapsed="false"/>
    <row r="35" customFormat="false" ht="21.95" hidden="false" customHeight="true" outlineLevel="0" collapsed="false"/>
    <row r="36" customFormat="false" ht="21.95" hidden="false" customHeight="true" outlineLevel="0" collapsed="false"/>
    <row r="37" customFormat="false" ht="21.95" hidden="false" customHeight="true" outlineLevel="0" collapsed="false"/>
    <row r="38" customFormat="false" ht="21.95" hidden="false" customHeight="true" outlineLevel="0" collapsed="false"/>
  </sheetData>
  <mergeCells count="67">
    <mergeCell ref="D11:F11"/>
    <mergeCell ref="G11:J11"/>
    <mergeCell ref="K11:M11"/>
    <mergeCell ref="D12:F12"/>
    <mergeCell ref="G12:J12"/>
    <mergeCell ref="K12:M12"/>
    <mergeCell ref="D13:F13"/>
    <mergeCell ref="G13:J13"/>
    <mergeCell ref="K13:M13"/>
    <mergeCell ref="D14:F14"/>
    <mergeCell ref="G14:J14"/>
    <mergeCell ref="K14:M14"/>
    <mergeCell ref="X14:AC14"/>
    <mergeCell ref="AL14:AQ14"/>
    <mergeCell ref="X15:Y15"/>
    <mergeCell ref="Z15:AA15"/>
    <mergeCell ref="AB15:AC15"/>
    <mergeCell ref="AE15:AI15"/>
    <mergeCell ref="AL15:AM15"/>
    <mergeCell ref="AN15:AO15"/>
    <mergeCell ref="AP15:AQ15"/>
    <mergeCell ref="B16:C16"/>
    <mergeCell ref="D16:H16"/>
    <mergeCell ref="D21:H21"/>
    <mergeCell ref="D22:H22"/>
    <mergeCell ref="X22:Y22"/>
    <mergeCell ref="Z22:AA22"/>
    <mergeCell ref="AB22:AC22"/>
    <mergeCell ref="AL22:AM22"/>
    <mergeCell ref="AN22:AO22"/>
    <mergeCell ref="AP22:AQ22"/>
    <mergeCell ref="E24:K24"/>
    <mergeCell ref="X24:AA25"/>
    <mergeCell ref="AB24:AE25"/>
    <mergeCell ref="AG24:AI25"/>
    <mergeCell ref="AZ24:BA24"/>
    <mergeCell ref="BB24:BC24"/>
    <mergeCell ref="D25:F25"/>
    <mergeCell ref="G25:I25"/>
    <mergeCell ref="J25:L25"/>
    <mergeCell ref="D26:F26"/>
    <mergeCell ref="G26:I26"/>
    <mergeCell ref="J26:L26"/>
    <mergeCell ref="X26:Y26"/>
    <mergeCell ref="Z26:AA26"/>
    <mergeCell ref="AB26:AC26"/>
    <mergeCell ref="AD26:AE26"/>
    <mergeCell ref="AG26:AH26"/>
    <mergeCell ref="AJ26:AN26"/>
    <mergeCell ref="D27:F27"/>
    <mergeCell ref="G27:I27"/>
    <mergeCell ref="J27:L27"/>
    <mergeCell ref="X27:Y27"/>
    <mergeCell ref="Z27:AA27"/>
    <mergeCell ref="AB27:AC27"/>
    <mergeCell ref="AD27:AE27"/>
    <mergeCell ref="AG27:AH27"/>
    <mergeCell ref="AJ27:AN27"/>
    <mergeCell ref="D28:F28"/>
    <mergeCell ref="G28:I28"/>
    <mergeCell ref="J28:L28"/>
    <mergeCell ref="X28:Y28"/>
    <mergeCell ref="Z28:AA28"/>
    <mergeCell ref="AB28:AC28"/>
    <mergeCell ref="AD28:AE28"/>
    <mergeCell ref="AG28:AH28"/>
    <mergeCell ref="AJ28:AN28"/>
  </mergeCells>
  <conditionalFormatting sqref="C25 E24">
    <cfRule type="expression" priority="2" aboveAverage="0" equalAverage="0" bottom="0" percent="0" rank="0" text="" dxfId="0">
      <formula>IF(SUM(AT20:BB20)&lt;&gt;0,TRUE())</formula>
    </cfRule>
  </conditionalFormatting>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1644</TotalTime>
  <Application>LibreOffice/24.8.4.2$Windows_X86_64 LibreOffice_project/bb3cfa12c7b1bf994ecc5649a80400d06cd71002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2023-11-10T17:36:28Z</dcterms:created>
  <dc:creator/>
  <dc:description/>
  <dc:language>fr-FR</dc:language>
  <cp:lastModifiedBy/>
  <cp:lastPrinted>2025-02-07T19:37:53Z</cp:lastPrinted>
  <dcterms:modified xsi:type="dcterms:W3CDTF">2025-02-24T08:25:37Z</dcterms:modified>
  <cp:revision>80</cp:revision>
  <dc:subject/>
  <dc:title/>
</cp:coreProperties>
</file>

<file path=docProps/custom.xml><?xml version="1.0" encoding="utf-8"?>
<Properties xmlns="http://schemas.openxmlformats.org/officeDocument/2006/custom-properties" xmlns:vt="http://schemas.openxmlformats.org/officeDocument/2006/docPropsVTypes"/>
</file>