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ommaire" sheetId="1" state="visible" r:id="rId3"/>
    <sheet name="Engagés" sheetId="2" state="visible" r:id="rId4"/>
    <sheet name="PouleA" sheetId="3" state="visible" r:id="rId5"/>
    <sheet name="PouleB" sheetId="4" state="visible" r:id="rId6"/>
    <sheet name="Tableau" sheetId="5" state="visible" r:id="rId7"/>
    <sheet name="Résultats" sheetId="6" state="visible" r:id="rId8"/>
    <sheet name="F_Parties_A" sheetId="7" state="visible" r:id="rId9"/>
    <sheet name="F_Parties_B" sheetId="8" state="visible" r:id="rId10"/>
    <sheet name="F_P_Vierges" sheetId="9" state="visible" r:id="rId11"/>
  </sheets>
  <definedNames>
    <definedName function="false" hidden="false" localSheetId="1" name="_xlnm.Print_Area" vbProcedure="false">Engagés!$A$1:$F$25</definedName>
    <definedName function="false" hidden="false" localSheetId="2" name="_xlnm.Print_Area" vbProcedure="false">PouleA!$A$1:$N$40</definedName>
    <definedName function="false" hidden="false" localSheetId="3" name="_xlnm.Print_Area" vbProcedure="false">PouleB!$A$1:$N$40</definedName>
    <definedName function="false" hidden="false" localSheetId="4" name="_xlnm.Print_Area" vbProcedure="false">Tableau!$C$2:$AB$25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<sst xmlns="http://schemas.openxmlformats.org/spreadsheetml/2006/main" count="658" uniqueCount="157">
  <si>
    <t xml:space="preserve">Notice à lire pour utilisation du fichier </t>
  </si>
  <si>
    <t xml:space="preserve">Pensez à tester ce fichier avant la compétition en vous créant une copie.</t>
  </si>
  <si>
    <t xml:space="preserve">Conseils d'utilisation :</t>
  </si>
  <si>
    <t xml:space="preserve">Pour utiliser le bouton "IMPRIMER", il faut activer les macros. Par contre, il ne fonctionne pas avec Open Office</t>
  </si>
  <si>
    <t xml:space="preserve">1 / Onglet " Engagés "</t>
  </si>
  <si>
    <t xml:space="preserve">=&gt; Imprimer un exemplaire pour faire le pointage des joueurs</t>
  </si>
  <si>
    <t xml:space="preserve">=&gt; Placer les joueurs en indiquant la poule (A, B…) colonne "Poule" et sa position (1, 2 …) colonne "Position"</t>
  </si>
  <si>
    <t xml:space="preserve">=&gt; Si un joueur est absent ou WO, renseigner la case "Absent / WO" en face de son nom.</t>
  </si>
  <si>
    <t xml:space="preserve">=&gt; Sélectionner le nombre de manches gagnantes.</t>
  </si>
  <si>
    <t xml:space="preserve">2 / Onglets " Poules "</t>
  </si>
  <si>
    <t xml:space="preserve">=&gt; Imprimer un exemplaire car les joueurs et accompagnateurs aiment voir les poules</t>
  </si>
  <si>
    <t xml:space="preserve">=&gt; Cases jaunes " Manches " : </t>
  </si>
  <si>
    <t xml:space="preserve">- à vous de compléter les scores. Pensez à mettre un " - " pour la victoire du joueur de droite 
- le cas d'un abandon en cours de partie est également géré en indiquant " wo" ou "-wo" sur le set correspondant
- sous Excel, devant le "-" penser à mettre un apostrophe (touche du "4")</t>
  </si>
  <si>
    <t xml:space="preserve">=&gt; Cases bleues " Classement de 1 à 4 " : </t>
  </si>
  <si>
    <t xml:space="preserve">- elles se remplissent automatiquement</t>
  </si>
  <si>
    <t xml:space="preserve">- si le mot "âge" apparaît, le départage est impossible, à vous de mettre le classement en fonction de l'âge des joueurs</t>
  </si>
  <si>
    <t xml:space="preserve">=&gt; Cases oranges / rouges " Classement de poules " : </t>
  </si>
  <si>
    <t xml:space="preserve">3 / Onglet " Fiches de parties  "</t>
  </si>
  <si>
    <t xml:space="preserve">=&gt; Imprimer les fiches de parties des poules. Elles sont déjà remplies.</t>
  </si>
  <si>
    <t xml:space="preserve">4 / Onglets " TED "</t>
  </si>
  <si>
    <t xml:space="preserve">=&gt; Les cases grises se remplissent automatiquement</t>
  </si>
  <si>
    <t xml:space="preserve">=&gt; Vous n'avez que les cases bleues à remplir avec un " v " pour le joueur vainqueur et un " d " pour le joueur perdant</t>
  </si>
  <si>
    <t xml:space="preserve">5 / Onglet " Fiches de parties vierges "</t>
  </si>
  <si>
    <t xml:space="preserve">=&gt; Imprimer les fiches de parties dont vous avez besoin.</t>
  </si>
  <si>
    <t xml:space="preserve">6 / Onglet " Résultats "</t>
  </si>
  <si>
    <t xml:space="preserve">=&gt; Mise à jour automatique</t>
  </si>
  <si>
    <t xml:space="preserve">FEDERATION FRANCAISE</t>
  </si>
  <si>
    <t xml:space="preserve">SAISON 2024 / 2025</t>
  </si>
  <si>
    <t xml:space="preserve">DE TENNIS DE TABLE</t>
  </si>
  <si>
    <t xml:space="preserve">2eme</t>
  </si>
  <si>
    <t xml:space="preserve">Tour </t>
  </si>
  <si>
    <t xml:space="preserve">TYPE COMPETITION</t>
  </si>
  <si>
    <t xml:space="preserve">LIEU COMPETITION</t>
  </si>
  <si>
    <t xml:space="preserve">DATE</t>
  </si>
  <si>
    <t xml:space="preserve">Le pointage des concurrents s'effectuera à</t>
  </si>
  <si>
    <t xml:space="preserve">09h00</t>
  </si>
  <si>
    <t xml:space="preserve">Le début des rencontres est prévu à</t>
  </si>
  <si>
    <t xml:space="preserve">09h30</t>
  </si>
  <si>
    <t xml:space="preserve">Les rencontres se joueront sans interruption.</t>
  </si>
  <si>
    <r>
      <rPr>
        <sz val="11"/>
        <rFont val="Arial"/>
        <family val="2"/>
        <charset val="1"/>
      </rPr>
      <t xml:space="preserve">Tout joueur se présentant une </t>
    </r>
    <r>
      <rPr>
        <b val="true"/>
        <sz val="11"/>
        <rFont val="Arial"/>
        <family val="2"/>
        <charset val="1"/>
      </rPr>
      <t xml:space="preserve">demi-heure</t>
    </r>
    <r>
      <rPr>
        <sz val="11"/>
        <rFont val="Arial"/>
        <family val="2"/>
        <charset val="1"/>
      </rPr>
      <t xml:space="preserve"> après l'appel sera déclaré forfait.</t>
    </r>
  </si>
  <si>
    <t xml:space="preserve">Nombre de manche gagnante</t>
  </si>
  <si>
    <t xml:space="preserve">No</t>
  </si>
  <si>
    <t xml:space="preserve">Noms Prénoms</t>
  </si>
  <si>
    <t xml:space="preserve">Pts Lic.</t>
  </si>
  <si>
    <t xml:space="preserve">Association</t>
  </si>
  <si>
    <t xml:space="preserve">No dossard</t>
  </si>
  <si>
    <t xml:space="preserve">Licence</t>
  </si>
  <si>
    <t xml:space="preserve">Absent
/ WOAbsent
/ WO</t>
  </si>
  <si>
    <t xml:space="preserve">Poule</t>
  </si>
  <si>
    <t xml:space="preserve">Position</t>
  </si>
  <si>
    <t xml:space="preserve">Joueurs
Placés</t>
  </si>
  <si>
    <t xml:space="preserve">ABS</t>
  </si>
  <si>
    <t xml:space="preserve">WO</t>
  </si>
  <si>
    <t xml:space="preserve">A</t>
  </si>
  <si>
    <t xml:space="preserve">B</t>
  </si>
  <si>
    <t xml:space="preserve">C</t>
  </si>
  <si>
    <t xml:space="preserve">D</t>
  </si>
  <si>
    <t xml:space="preserve">Ligue :  </t>
  </si>
  <si>
    <t xml:space="preserve">Comité : </t>
  </si>
  <si>
    <t xml:space="preserve">Tableau :</t>
  </si>
  <si>
    <t xml:space="preserve">Lieu :</t>
  </si>
  <si>
    <t xml:space="preserve">Poule :</t>
  </si>
  <si>
    <t xml:space="preserve">Date : </t>
  </si>
  <si>
    <t xml:space="preserve">Table :</t>
  </si>
  <si>
    <t xml:space="preserve">Dossard</t>
  </si>
  <si>
    <t xml:space="preserve">Nom  -  Prénom</t>
  </si>
  <si>
    <t xml:space="preserve">C l u b</t>
  </si>
  <si>
    <t xml:space="preserve">Points</t>
  </si>
  <si>
    <t xml:space="preserve">Rang</t>
  </si>
  <si>
    <t xml:space="preserve">POINTS</t>
  </si>
  <si>
    <t xml:space="preserve">MANCHES</t>
  </si>
  <si>
    <t xml:space="preserve">J1</t>
  </si>
  <si>
    <t xml:space="preserve">J2</t>
  </si>
  <si>
    <t xml:space="preserve">J3</t>
  </si>
  <si>
    <t xml:space="preserve">J4</t>
  </si>
  <si>
    <t xml:space="preserve">J5</t>
  </si>
  <si>
    <t xml:space="preserve">J6</t>
  </si>
  <si>
    <t xml:space="preserve">Contre</t>
  </si>
  <si>
    <r>
      <rPr>
        <b val="true"/>
        <sz val="11"/>
        <rFont val="Arial"/>
        <family val="2"/>
        <charset val="1"/>
      </rPr>
      <t xml:space="preserve">SCORES
</t>
    </r>
    <r>
      <rPr>
        <b val="true"/>
        <sz val="8"/>
        <rFont val="Arial"/>
        <family val="2"/>
        <charset val="1"/>
      </rPr>
      <t xml:space="preserve">Forfait joueur
Gauche wo, droite -wo</t>
    </r>
  </si>
  <si>
    <t xml:space="preserve">Partie
Terminée</t>
  </si>
  <si>
    <t xml:space="preserve">Contrôle
Égalité </t>
  </si>
  <si>
    <t xml:space="preserve">Forfait</t>
  </si>
  <si>
    <t xml:space="preserve">V</t>
  </si>
  <si>
    <t xml:space="preserve">2  contre  5</t>
  </si>
  <si>
    <t xml:space="preserve">2-5</t>
  </si>
  <si>
    <t xml:space="preserve">3  contre  4</t>
  </si>
  <si>
    <t xml:space="preserve">3-4</t>
  </si>
  <si>
    <t xml:space="preserve">1  contre  5</t>
  </si>
  <si>
    <t xml:space="preserve">1-5</t>
  </si>
  <si>
    <t xml:space="preserve">2  contre  3</t>
  </si>
  <si>
    <t xml:space="preserve">2-3</t>
  </si>
  <si>
    <t xml:space="preserve">1  contre  4</t>
  </si>
  <si>
    <t xml:space="preserve">1-4</t>
  </si>
  <si>
    <t xml:space="preserve">3  contre  5</t>
  </si>
  <si>
    <t xml:space="preserve">3-5</t>
  </si>
  <si>
    <t xml:space="preserve">1  contre  3</t>
  </si>
  <si>
    <t xml:space="preserve">1-3</t>
  </si>
  <si>
    <t xml:space="preserve">2  contre  4</t>
  </si>
  <si>
    <t xml:space="preserve">2-4</t>
  </si>
  <si>
    <t xml:space="preserve">1  contre  2</t>
  </si>
  <si>
    <t xml:space="preserve">1-2</t>
  </si>
  <si>
    <t xml:space="preserve">4  contre  5</t>
  </si>
  <si>
    <t xml:space="preserve">4-5</t>
  </si>
  <si>
    <t xml:space="preserve">Total Victoire</t>
  </si>
  <si>
    <t xml:space="preserve">     Nom et Signature du Juge-Arbitre :</t>
  </si>
  <si>
    <t xml:space="preserve">Classement</t>
  </si>
  <si>
    <t xml:space="preserve">Classement (inv.)
Points</t>
  </si>
  <si>
    <t xml:space="preserve">Classement (inv.)
Manches</t>
  </si>
  <si>
    <t xml:space="preserve">Classement 
Final</t>
  </si>
  <si>
    <r>
      <rPr>
        <b val="true"/>
        <sz val="11"/>
        <rFont val="Arial"/>
        <family val="2"/>
        <charset val="1"/>
      </rPr>
      <t xml:space="preserve">CLASSEMENT
</t>
    </r>
    <r>
      <rPr>
        <b val="true"/>
        <sz val="9"/>
        <rFont val="Arial"/>
        <family val="2"/>
        <charset val="1"/>
      </rPr>
      <t xml:space="preserve">(automatique)</t>
    </r>
  </si>
  <si>
    <t xml:space="preserve">1er      </t>
  </si>
  <si>
    <t xml:space="preserve">2ème  </t>
  </si>
  <si>
    <t xml:space="preserve">3ème  </t>
  </si>
  <si>
    <t xml:space="preserve">4ème  </t>
  </si>
  <si>
    <t xml:space="preserve">5ème  </t>
  </si>
  <si>
    <t xml:space="preserve">v</t>
  </si>
  <si>
    <t xml:space="preserve">Places 7 à 8</t>
  </si>
  <si>
    <t xml:space="preserve">Places 7 à 10</t>
  </si>
  <si>
    <t xml:space="preserve">1/4 Finale OK</t>
  </si>
  <si>
    <t xml:space="preserve">1/2 Finale OK</t>
  </si>
  <si>
    <t xml:space="preserve">Finale OK</t>
  </si>
  <si>
    <t xml:space="preserve">d</t>
  </si>
  <si>
    <t xml:space="preserve">5P2</t>
  </si>
  <si>
    <t xml:space="preserve">3P2</t>
  </si>
  <si>
    <t xml:space="preserve">1P1</t>
  </si>
  <si>
    <t xml:space="preserve">4P1</t>
  </si>
  <si>
    <t xml:space="preserve">2P1</t>
  </si>
  <si>
    <t xml:space="preserve">j</t>
  </si>
  <si>
    <t xml:space="preserve">Table n° </t>
  </si>
  <si>
    <t xml:space="preserve">4P2</t>
  </si>
  <si>
    <t xml:space="preserve">2P2</t>
  </si>
  <si>
    <t xml:space="preserve">1P4</t>
  </si>
  <si>
    <t xml:space="preserve">5P1</t>
  </si>
  <si>
    <t xml:space="preserve">3P1</t>
  </si>
  <si>
    <t xml:space="preserve">k</t>
  </si>
  <si>
    <t xml:space="preserve">Places 9 à 10</t>
  </si>
  <si>
    <t xml:space="preserve">Places 3 à 4</t>
  </si>
  <si>
    <t xml:space="preserve">Perdant 5P2/4P1</t>
  </si>
  <si>
    <t xml:space="preserve">Perdant 1P1/j</t>
  </si>
  <si>
    <t xml:space="preserve">Perdant 4P2/5P1</t>
  </si>
  <si>
    <t xml:space="preserve">Perdant 1P4/k</t>
  </si>
  <si>
    <t xml:space="preserve">Places 5 et 6</t>
  </si>
  <si>
    <t xml:space="preserve">Perdant 3P2/2P1</t>
  </si>
  <si>
    <t xml:space="preserve">Perdant 2P2/3P1</t>
  </si>
  <si>
    <r>
      <rPr>
        <b val="true"/>
        <sz val="14"/>
        <rFont val="Times New Roman"/>
        <family val="1"/>
        <charset val="1"/>
      </rPr>
      <t xml:space="preserve">1</t>
    </r>
    <r>
      <rPr>
        <b val="true"/>
        <vertAlign val="superscript"/>
        <sz val="14"/>
        <rFont val="Times New Roman"/>
        <family val="1"/>
        <charset val="1"/>
      </rPr>
      <t xml:space="preserve">er</t>
    </r>
  </si>
  <si>
    <t xml:space="preserve">N° dossard</t>
  </si>
  <si>
    <t xml:space="preserve">Heure :</t>
  </si>
  <si>
    <t xml:space="preserve">Arbitre : </t>
  </si>
  <si>
    <t xml:space="preserve">PARTIE</t>
  </si>
  <si>
    <t xml:space="preserve">Premier service : GAUCHE - DROITE</t>
  </si>
  <si>
    <t xml:space="preserve">contre</t>
  </si>
  <si>
    <t xml:space="preserve">CARTONS</t>
  </si>
  <si>
    <t xml:space="preserve">J</t>
  </si>
  <si>
    <t xml:space="preserve">J+R 1</t>
  </si>
  <si>
    <t xml:space="preserve">J+R 2</t>
  </si>
  <si>
    <t xml:space="preserve">Signature de l' Arbitre :</t>
  </si>
  <si>
    <t xml:space="preserve">Sitôt la partie terminée ; rapporter cette fiche à la table du Juge Arbitre;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</si>
</sst>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/m/yyyy"/>
    <numFmt numFmtId="166" formatCode="d\ mmmm\ yyyy;@"/>
    <numFmt numFmtId="167" formatCode="dd/mm/yy"/>
    <numFmt numFmtId="168" formatCode="@"/>
    <numFmt numFmtId="169" formatCode="&quot;VRAI&quot;;&quot;VRAI&quot;;&quot;FAUX&quot;"/>
    <numFmt numFmtId="170" formatCode="0"/>
    <numFmt numFmtId="171" formatCode="#"/>
  </numFmts>
  <fonts count="5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0"/>
      <name val="MS Sans Serif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i val="true"/>
      <u val="singl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4"/>
      <name val="Times New Roman"/>
      <family val="1"/>
      <charset val="1"/>
    </font>
    <font>
      <sz val="8"/>
      <name val="Times New Roman"/>
      <family val="1"/>
      <charset val="1"/>
    </font>
    <font>
      <b val="true"/>
      <i val="true"/>
      <u val="single"/>
      <sz val="14"/>
      <name val="Times New Roman"/>
      <family val="1"/>
      <charset val="1"/>
    </font>
    <font>
      <b val="true"/>
      <sz val="8"/>
      <name val="Times New Roman"/>
      <family val="1"/>
      <charset val="1"/>
    </font>
    <font>
      <b val="true"/>
      <u val="single"/>
      <sz val="8"/>
      <name val="Times New Roman"/>
      <family val="1"/>
      <charset val="1"/>
    </font>
    <font>
      <b val="true"/>
      <sz val="20"/>
      <name val="Times New Roman"/>
      <family val="1"/>
      <charset val="1"/>
    </font>
    <font>
      <b val="true"/>
      <i val="true"/>
      <sz val="16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4"/>
      <color rgb="FF0000FF"/>
      <name val="Times New Roman"/>
      <family val="1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Tahoma"/>
      <family val="2"/>
      <charset val="1"/>
    </font>
    <font>
      <sz val="10"/>
      <name val="Tahoma"/>
      <family val="2"/>
      <charset val="1"/>
    </font>
    <font>
      <sz val="11"/>
      <name val="Calibri"/>
      <family val="2"/>
      <charset val="1"/>
    </font>
    <font>
      <b val="true"/>
      <sz val="20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22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b val="true"/>
      <sz val="8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i val="true"/>
      <sz val="11"/>
      <color rgb="FFFF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0"/>
      <color rgb="FFFF0000"/>
      <name val="Arial"/>
      <family val="2"/>
      <charset val="1"/>
    </font>
    <font>
      <sz val="12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E0FFFF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4"/>
      <name val="Times New Roman"/>
      <family val="1"/>
      <charset val="1"/>
    </font>
    <font>
      <b val="true"/>
      <vertAlign val="superscript"/>
      <sz val="14"/>
      <name val="Times New Roman"/>
      <family val="1"/>
      <charset val="1"/>
    </font>
    <font>
      <b val="true"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i val="true"/>
      <sz val="8"/>
      <name val="Times New Roman"/>
      <family val="1"/>
      <charset val="1"/>
    </font>
    <font>
      <sz val="10"/>
      <color rgb="FFFFFFFF"/>
      <name val="Times New Roman"/>
      <family val="1"/>
      <charset val="1"/>
    </font>
    <font>
      <i val="true"/>
      <sz val="1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2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FAC090"/>
        <bgColor rgb="FFFFE471"/>
      </patternFill>
    </fill>
    <fill>
      <patternFill patternType="solid">
        <fgColor rgb="FFC0C0C0"/>
        <bgColor rgb="FFB2B2B2"/>
      </patternFill>
    </fill>
    <fill>
      <patternFill patternType="solid">
        <fgColor rgb="FFFFC000"/>
        <bgColor rgb="FFFFCC00"/>
      </patternFill>
    </fill>
    <fill>
      <patternFill patternType="solid">
        <fgColor rgb="FFD3D3D3"/>
        <bgColor rgb="FFD9D9D9"/>
      </patternFill>
    </fill>
    <fill>
      <patternFill patternType="solid">
        <fgColor rgb="FFFFE471"/>
        <bgColor rgb="FFFFFF66"/>
      </patternFill>
    </fill>
    <fill>
      <patternFill patternType="solid">
        <fgColor rgb="FF92D050"/>
        <bgColor rgb="FF99CC00"/>
      </patternFill>
    </fill>
    <fill>
      <patternFill patternType="solid">
        <fgColor rgb="FFFFFFFF"/>
        <bgColor rgb="FFE0FFFF"/>
      </patternFill>
    </fill>
    <fill>
      <patternFill patternType="solid">
        <fgColor rgb="FF010000"/>
        <bgColor rgb="FF000000"/>
      </patternFill>
    </fill>
    <fill>
      <patternFill patternType="solid">
        <fgColor rgb="FFFF99CC"/>
        <bgColor rgb="FFFAC090"/>
      </patternFill>
    </fill>
    <fill>
      <patternFill patternType="solid">
        <fgColor rgb="FFB2B2B2"/>
        <bgColor rgb="FFA9A9A9"/>
      </patternFill>
    </fill>
    <fill>
      <patternFill patternType="solid">
        <fgColor rgb="FFFFFF66"/>
        <bgColor rgb="FFFFE471"/>
      </patternFill>
    </fill>
    <fill>
      <patternFill patternType="solid">
        <fgColor rgb="FF99FFFF"/>
        <bgColor rgb="FFC6D9F1"/>
      </patternFill>
    </fill>
    <fill>
      <patternFill patternType="solid">
        <fgColor rgb="FF99FF33"/>
        <bgColor rgb="FF92D050"/>
      </patternFill>
    </fill>
    <fill>
      <patternFill patternType="solid">
        <fgColor rgb="FFFF3300"/>
        <bgColor rgb="FFFF0000"/>
      </patternFill>
    </fill>
    <fill>
      <patternFill patternType="solid">
        <fgColor rgb="FFD9D9D9"/>
        <bgColor rgb="FFD3D3D3"/>
      </patternFill>
    </fill>
    <fill>
      <patternFill patternType="solid">
        <fgColor rgb="FFFFFF00"/>
        <bgColor rgb="FFFFFF66"/>
      </patternFill>
    </fill>
    <fill>
      <patternFill patternType="solid">
        <fgColor rgb="FF8EB4E3"/>
        <bgColor rgb="FFB2B2B2"/>
      </patternFill>
    </fill>
    <fill>
      <patternFill patternType="solid">
        <fgColor rgb="FFA823D4"/>
        <bgColor rgb="FF993366"/>
      </patternFill>
    </fill>
    <fill>
      <patternFill patternType="solid">
        <fgColor rgb="FFC6D9F1"/>
        <bgColor rgb="FFD3D3D3"/>
      </patternFill>
    </fill>
    <fill>
      <patternFill patternType="solid">
        <fgColor rgb="FF969696"/>
        <bgColor rgb="FFA9A9A9"/>
      </patternFill>
    </fill>
    <fill>
      <patternFill patternType="solid">
        <fgColor rgb="FFFFCC00"/>
        <bgColor rgb="FFFFC000"/>
      </patternFill>
    </fill>
    <fill>
      <patternFill patternType="solid">
        <fgColor rgb="FF99CC00"/>
        <bgColor rgb="FF92D050"/>
      </patternFill>
    </fill>
  </fills>
  <borders count="3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A9A9A9"/>
      </left>
      <right style="thin">
        <color rgb="FFA9A9A9"/>
      </right>
      <top style="thin"/>
      <bottom style="thin">
        <color rgb="FFA9A9A9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dashed"/>
      <right style="dashed"/>
      <top style="thin"/>
      <bottom style="dashed"/>
      <diagonal/>
    </border>
    <border diagonalUp="false" diagonalDown="false">
      <left/>
      <right/>
      <top/>
      <bottom style="dashDotDot"/>
      <diagonal/>
    </border>
    <border diagonalUp="false" diagonalDown="false">
      <left/>
      <right/>
      <top style="dashDotDot"/>
      <bottom/>
      <diagonal/>
    </border>
    <border diagonalUp="false" diagonalDown="false">
      <left style="thin"/>
      <right style="dotted"/>
      <top/>
      <bottom/>
      <diagonal/>
    </border>
    <border diagonalUp="false" diagonalDown="false">
      <left style="dotted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/>
      <right style="dotted"/>
      <top/>
      <bottom style="dotted"/>
      <diagonal/>
    </border>
    <border diagonalUp="false" diagonalDown="false">
      <left style="dotted"/>
      <right/>
      <top/>
      <bottom style="dotted"/>
      <diagonal/>
    </border>
    <border diagonalUp="false" diagonalDown="false">
      <left/>
      <right/>
      <top style="dotted"/>
      <bottom style="thin"/>
      <diagonal/>
    </border>
    <border diagonalUp="false" diagonalDown="false">
      <left/>
      <right style="dotted"/>
      <top style="dotted"/>
      <bottom/>
      <diagonal/>
    </border>
    <border diagonalUp="false" diagonalDown="false">
      <left style="dotted"/>
      <right/>
      <top style="dotted"/>
      <bottom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4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28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28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28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28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21" fillId="0" borderId="0" xfId="28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28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28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2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28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4" fillId="3" borderId="2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3" borderId="2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2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5" borderId="3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6" borderId="3" xfId="2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3" xfId="2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7" borderId="4" xfId="28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5" borderId="5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6" borderId="5" xfId="2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5" xfId="2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7" borderId="6" xfId="28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8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8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8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8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8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2" fillId="8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2" fillId="8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8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8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8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8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8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1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8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8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8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1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1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15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8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8" borderId="0" xfId="0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4" fontId="38" fillId="8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8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1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70" fontId="0" fillId="7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8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70" fontId="0" fillId="7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8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71" fontId="0" fillId="7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8" borderId="1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8" borderId="2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1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0" borderId="2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1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1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7" borderId="2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71" fontId="0" fillId="7" borderId="2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19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0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2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71" fontId="0" fillId="7" borderId="2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2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2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71" fontId="0" fillId="7" borderId="2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4" fillId="0" borderId="0" xfId="2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1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21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2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7" fillId="2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4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11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11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1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11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11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11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23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Engagés B" xfId="20"/>
    <cellStyle name="Normal_Fiches de parties" xfId="21"/>
    <cellStyle name="Normal_SM" xfId="22"/>
    <cellStyle name="Normal_Séniors 4" xfId="23"/>
    <cellStyle name="Normal_Tab 32 vierge" xfId="24"/>
    <cellStyle name="Normal_Tableau 16" xfId="25"/>
    <cellStyle name="Normal_Tableau B" xfId="26"/>
    <cellStyle name="Normal_Tableaux" xfId="27"/>
    <cellStyle name="Excel Built-in Normal" xfId="28"/>
  </cellStyles>
  <dxfs count="3">
    <dxf>
      <font>
        <name val="Arial"/>
        <charset val="1"/>
        <family val="2"/>
        <color rgb="FFCC0000"/>
      </font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92D050"/>
      <rgbColor rgb="FFA9A9A9"/>
      <rgbColor rgb="FFA823D4"/>
      <rgbColor rgb="FFFFE471"/>
      <rgbColor rgb="FFE0FFFF"/>
      <rgbColor rgb="FF660066"/>
      <rgbColor rgb="FFD3D3D3"/>
      <rgbColor rgb="FF0066CC"/>
      <rgbColor rgb="FFC6D9F1"/>
      <rgbColor rgb="FF000080"/>
      <rgbColor rgb="FFFF00FF"/>
      <rgbColor rgb="FF99FF33"/>
      <rgbColor rgb="FF00FFFF"/>
      <rgbColor rgb="FF800080"/>
      <rgbColor rgb="FF800000"/>
      <rgbColor rgb="FF008080"/>
      <rgbColor rgb="FF0000FF"/>
      <rgbColor rgb="FF00CCFF"/>
      <rgbColor rgb="FF99FFFF"/>
      <rgbColor rgb="FFD9D9D9"/>
      <rgbColor rgb="FFFFFF66"/>
      <rgbColor rgb="FF8EB4E3"/>
      <rgbColor rgb="FFFF99CC"/>
      <rgbColor rgb="FFB2B2B2"/>
      <rgbColor rgb="FFFAC090"/>
      <rgbColor rgb="FF3366FF"/>
      <rgbColor rgb="FF33CCCC"/>
      <rgbColor rgb="FF99CC00"/>
      <rgbColor rgb="FFFFCC00"/>
      <rgbColor rgb="FFFFC000"/>
      <rgbColor rgb="FFFF3300"/>
      <rgbColor rgb="FF666699"/>
      <rgbColor rgb="FF969696"/>
      <rgbColor rgb="FF003366"/>
      <rgbColor rgb="FF339966"/>
      <rgbColor rgb="FF0100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55"/>
    <col collapsed="false" customWidth="true" hidden="false" outlineLevel="0" max="2" min="2" style="1" width="5.1"/>
    <col collapsed="false" customWidth="true" hidden="false" outlineLevel="0" max="3" min="3" style="1" width="111"/>
  </cols>
  <sheetData>
    <row r="1" customFormat="false" ht="22.05" hidden="false" customHeight="false" outlineLevel="0" collapsed="false">
      <c r="A1" s="2" t="s">
        <v>0</v>
      </c>
      <c r="B1" s="2"/>
      <c r="C1" s="2"/>
    </row>
    <row r="3" customFormat="false" ht="15" hidden="false" customHeight="false" outlineLevel="0" collapsed="false">
      <c r="A3" s="3" t="s">
        <v>1</v>
      </c>
      <c r="B3" s="3"/>
      <c r="C3" s="3"/>
    </row>
    <row r="5" customFormat="false" ht="13.8" hidden="false" customHeight="false" outlineLevel="0" collapsed="false">
      <c r="A5" s="4" t="s">
        <v>2</v>
      </c>
      <c r="B5" s="4"/>
      <c r="C5" s="4"/>
    </row>
    <row r="6" customFormat="false" ht="13.8" hidden="false" customHeight="false" outlineLevel="0" collapsed="false">
      <c r="A6" s="5"/>
    </row>
    <row r="7" customFormat="false" ht="14.4" hidden="false" customHeight="true" outlineLevel="0" collapsed="false">
      <c r="A7" s="6" t="s">
        <v>3</v>
      </c>
      <c r="B7" s="6"/>
      <c r="C7" s="6"/>
    </row>
    <row r="9" customFormat="false" ht="14.4" hidden="false" customHeight="true" outlineLevel="0" collapsed="false">
      <c r="A9" s="6" t="s">
        <v>4</v>
      </c>
      <c r="B9" s="6"/>
      <c r="C9" s="6"/>
    </row>
    <row r="10" customFormat="false" ht="13.8" hidden="false" customHeight="false" outlineLevel="0" collapsed="false">
      <c r="B10" s="7" t="s">
        <v>5</v>
      </c>
      <c r="C10" s="7"/>
    </row>
    <row r="11" customFormat="false" ht="13.8" hidden="false" customHeight="false" outlineLevel="0" collapsed="false">
      <c r="B11" s="7" t="s">
        <v>6</v>
      </c>
      <c r="C11" s="7"/>
    </row>
    <row r="12" customFormat="false" ht="13.8" hidden="false" customHeight="false" outlineLevel="0" collapsed="false">
      <c r="B12" s="7" t="s">
        <v>7</v>
      </c>
      <c r="C12" s="7"/>
    </row>
    <row r="13" customFormat="false" ht="13.8" hidden="false" customHeight="false" outlineLevel="0" collapsed="false">
      <c r="B13" s="7" t="s">
        <v>8</v>
      </c>
      <c r="C13" s="7"/>
    </row>
    <row r="15" customFormat="false" ht="14.4" hidden="false" customHeight="true" outlineLevel="0" collapsed="false">
      <c r="A15" s="6" t="s">
        <v>9</v>
      </c>
      <c r="B15" s="6"/>
      <c r="C15" s="6"/>
    </row>
    <row r="16" customFormat="false" ht="13.8" hidden="false" customHeight="false" outlineLevel="0" collapsed="false">
      <c r="B16" s="7" t="s">
        <v>10</v>
      </c>
      <c r="C16" s="7"/>
    </row>
    <row r="17" customFormat="false" ht="15" hidden="false" customHeight="true" outlineLevel="0" collapsed="false">
      <c r="B17" s="6" t="s">
        <v>11</v>
      </c>
      <c r="C17" s="6"/>
    </row>
    <row r="18" customFormat="false" ht="35.5" hidden="false" customHeight="false" outlineLevel="0" collapsed="false">
      <c r="C18" s="8" t="s">
        <v>12</v>
      </c>
    </row>
    <row r="19" customFormat="false" ht="15" hidden="false" customHeight="true" outlineLevel="0" collapsed="false">
      <c r="B19" s="6" t="s">
        <v>13</v>
      </c>
      <c r="C19" s="6"/>
    </row>
    <row r="20" customFormat="false" ht="13.8" hidden="false" customHeight="false" outlineLevel="0" collapsed="false">
      <c r="C20" s="9" t="s">
        <v>14</v>
      </c>
    </row>
    <row r="21" customFormat="false" ht="13.8" hidden="false" customHeight="false" outlineLevel="0" collapsed="false">
      <c r="C21" s="9" t="s">
        <v>15</v>
      </c>
    </row>
    <row r="22" customFormat="false" ht="14.4" hidden="false" customHeight="true" outlineLevel="0" collapsed="false">
      <c r="B22" s="6" t="s">
        <v>16</v>
      </c>
      <c r="C22" s="6"/>
    </row>
    <row r="23" customFormat="false" ht="13.8" hidden="false" customHeight="false" outlineLevel="0" collapsed="false">
      <c r="A23" s="10"/>
      <c r="C23" s="9" t="s">
        <v>14</v>
      </c>
    </row>
    <row r="24" customFormat="false" ht="12.8" hidden="false" customHeight="false" outlineLevel="0" collapsed="false">
      <c r="A24" s="10"/>
    </row>
    <row r="25" customFormat="false" ht="15" hidden="false" customHeight="true" outlineLevel="0" collapsed="false">
      <c r="A25" s="11" t="s">
        <v>17</v>
      </c>
      <c r="B25" s="11"/>
      <c r="C25" s="11"/>
    </row>
    <row r="26" customFormat="false" ht="14.4" hidden="false" customHeight="true" outlineLevel="0" collapsed="false">
      <c r="B26" s="6" t="s">
        <v>18</v>
      </c>
      <c r="C26" s="6"/>
    </row>
    <row r="28" customFormat="false" ht="13.8" hidden="false" customHeight="false" outlineLevel="0" collapsed="false">
      <c r="A28" s="12" t="s">
        <v>19</v>
      </c>
      <c r="B28" s="12"/>
      <c r="C28" s="12"/>
    </row>
    <row r="29" customFormat="false" ht="13.8" hidden="false" customHeight="false" outlineLevel="0" collapsed="false">
      <c r="B29" s="7" t="s">
        <v>20</v>
      </c>
      <c r="C29" s="7"/>
    </row>
    <row r="30" customFormat="false" ht="37.5" hidden="false" customHeight="true" outlineLevel="0" collapsed="false">
      <c r="B30" s="13" t="s">
        <v>21</v>
      </c>
      <c r="C30" s="13"/>
    </row>
    <row r="32" customFormat="false" ht="14.4" hidden="false" customHeight="true" outlineLevel="0" collapsed="false">
      <c r="A32" s="11" t="s">
        <v>22</v>
      </c>
      <c r="B32" s="11"/>
      <c r="C32" s="11"/>
    </row>
    <row r="33" customFormat="false" ht="14.4" hidden="false" customHeight="true" outlineLevel="0" collapsed="false">
      <c r="B33" s="6" t="s">
        <v>23</v>
      </c>
      <c r="C33" s="6"/>
    </row>
    <row r="35" customFormat="false" ht="13.8" hidden="false" customHeight="false" outlineLevel="0" collapsed="false">
      <c r="A35" s="12" t="s">
        <v>24</v>
      </c>
      <c r="B35" s="12"/>
      <c r="C35" s="12"/>
    </row>
    <row r="36" customFormat="false" ht="13.8" hidden="false" customHeight="false" outlineLevel="0" collapsed="false">
      <c r="B36" s="7" t="s">
        <v>25</v>
      </c>
      <c r="C36" s="7"/>
    </row>
  </sheetData>
  <mergeCells count="23">
    <mergeCell ref="A1:C1"/>
    <mergeCell ref="A3:C3"/>
    <mergeCell ref="A5:C5"/>
    <mergeCell ref="A7:C7"/>
    <mergeCell ref="A9:C9"/>
    <mergeCell ref="B10:C10"/>
    <mergeCell ref="B11:C11"/>
    <mergeCell ref="B12:C12"/>
    <mergeCell ref="B13:C13"/>
    <mergeCell ref="A15:C15"/>
    <mergeCell ref="B16:C16"/>
    <mergeCell ref="B17:C17"/>
    <mergeCell ref="B19:C19"/>
    <mergeCell ref="B22:C22"/>
    <mergeCell ref="A25:C25"/>
    <mergeCell ref="B26:C26"/>
    <mergeCell ref="A28:C28"/>
    <mergeCell ref="B29:C29"/>
    <mergeCell ref="B30:C30"/>
    <mergeCell ref="A32:C32"/>
    <mergeCell ref="B33:C33"/>
    <mergeCell ref="A35:C35"/>
    <mergeCell ref="B36:C3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1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39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F25" activeCellId="0" sqref="F2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8.18"/>
    <col collapsed="false" customWidth="true" hidden="false" outlineLevel="0" max="2" min="2" style="1" width="30.16"/>
    <col collapsed="false" customWidth="true" hidden="false" outlineLevel="0" max="4" min="4" style="1" width="28.48"/>
    <col collapsed="false" customWidth="false" hidden="true" outlineLevel="0" max="11" min="10" style="1" width="11.53"/>
    <col collapsed="false" customWidth="false" hidden="true" outlineLevel="0" max="12" min="12" style="14" width="11.53"/>
  </cols>
  <sheetData>
    <row r="1" customFormat="false" ht="17.35" hidden="false" customHeight="false" outlineLevel="0" collapsed="false">
      <c r="A1" s="15" t="s">
        <v>26</v>
      </c>
      <c r="B1" s="16"/>
      <c r="C1" s="16"/>
      <c r="D1" s="17"/>
      <c r="E1" s="17"/>
      <c r="F1" s="18" t="s">
        <v>27</v>
      </c>
      <c r="G1" s="19"/>
      <c r="H1" s="19"/>
      <c r="I1" s="20"/>
      <c r="J1" s="21"/>
      <c r="K1" s="21"/>
      <c r="L1" s="20"/>
      <c r="M1" s="21"/>
    </row>
    <row r="2" customFormat="false" ht="17.35" hidden="false" customHeight="false" outlineLevel="0" collapsed="false">
      <c r="A2" s="15" t="s">
        <v>28</v>
      </c>
      <c r="B2" s="16"/>
      <c r="C2" s="16"/>
      <c r="D2" s="17"/>
      <c r="E2" s="19" t="s">
        <v>29</v>
      </c>
      <c r="F2" s="22" t="s">
        <v>30</v>
      </c>
      <c r="G2" s="22"/>
      <c r="H2" s="22"/>
      <c r="I2" s="20"/>
      <c r="J2" s="21"/>
      <c r="K2" s="21"/>
      <c r="L2" s="20"/>
      <c r="M2" s="21"/>
    </row>
    <row r="3" customFormat="false" ht="13.8" hidden="false" customHeight="false" outlineLevel="0" collapsed="false">
      <c r="A3" s="23"/>
      <c r="B3" s="24"/>
      <c r="C3" s="24"/>
      <c r="D3" s="23"/>
      <c r="E3" s="25"/>
      <c r="F3" s="23"/>
      <c r="G3" s="17"/>
      <c r="H3" s="17"/>
      <c r="I3" s="20"/>
      <c r="J3" s="21"/>
      <c r="K3" s="21"/>
      <c r="L3" s="20"/>
      <c r="M3" s="21"/>
    </row>
    <row r="4" customFormat="false" ht="24.45" hidden="false" customHeight="false" outlineLevel="0" collapsed="false">
      <c r="A4" s="26" t="s">
        <v>31</v>
      </c>
      <c r="B4" s="26"/>
      <c r="C4" s="26"/>
      <c r="D4" s="26"/>
      <c r="E4" s="26"/>
      <c r="F4" s="26"/>
      <c r="G4" s="27"/>
      <c r="H4" s="27"/>
      <c r="I4" s="20"/>
      <c r="J4" s="21"/>
      <c r="K4" s="21"/>
      <c r="L4" s="20"/>
      <c r="M4" s="21"/>
    </row>
    <row r="5" customFormat="false" ht="19.7" hidden="false" customHeight="false" outlineLevel="0" collapsed="false">
      <c r="A5" s="28" t="s">
        <v>32</v>
      </c>
      <c r="B5" s="28"/>
      <c r="C5" s="28"/>
      <c r="D5" s="28"/>
      <c r="E5" s="28"/>
      <c r="F5" s="28"/>
      <c r="G5" s="29"/>
      <c r="H5" s="29"/>
      <c r="I5" s="20"/>
      <c r="J5" s="21"/>
      <c r="K5" s="21"/>
      <c r="L5" s="20"/>
      <c r="M5" s="21"/>
    </row>
    <row r="6" customFormat="false" ht="17.35" hidden="false" customHeight="false" outlineLevel="0" collapsed="false">
      <c r="A6" s="30"/>
      <c r="B6" s="30"/>
      <c r="C6" s="30"/>
      <c r="D6" s="30"/>
      <c r="E6" s="30"/>
      <c r="F6" s="30"/>
      <c r="G6" s="31"/>
      <c r="H6" s="31"/>
      <c r="I6" s="20"/>
      <c r="J6" s="21"/>
      <c r="K6" s="21"/>
      <c r="L6" s="20"/>
      <c r="M6" s="21"/>
    </row>
    <row r="7" customFormat="false" ht="17.35" hidden="false" customHeight="false" outlineLevel="0" collapsed="false">
      <c r="A7" s="32" t="s">
        <v>33</v>
      </c>
      <c r="B7" s="32"/>
      <c r="C7" s="32"/>
      <c r="D7" s="32"/>
      <c r="E7" s="32"/>
      <c r="F7" s="32"/>
      <c r="G7" s="33"/>
      <c r="H7" s="34"/>
      <c r="I7" s="20"/>
      <c r="J7" s="21"/>
      <c r="K7" s="21"/>
      <c r="L7" s="20"/>
      <c r="M7" s="21"/>
    </row>
    <row r="8" customFormat="false" ht="13.8" hidden="false" customHeight="false" outlineLevel="0" collapsed="false">
      <c r="A8" s="20"/>
      <c r="B8" s="35"/>
      <c r="C8" s="20"/>
      <c r="D8" s="21"/>
      <c r="E8" s="20"/>
      <c r="F8" s="20"/>
      <c r="G8" s="20"/>
      <c r="H8" s="20"/>
      <c r="I8" s="20"/>
      <c r="J8" s="21"/>
      <c r="K8" s="21"/>
      <c r="L8" s="20"/>
      <c r="M8" s="21"/>
    </row>
    <row r="9" customFormat="false" ht="13.8" hidden="false" customHeight="false" outlineLevel="0" collapsed="false">
      <c r="A9" s="36" t="s">
        <v>34</v>
      </c>
      <c r="B9" s="37"/>
      <c r="C9" s="38" t="s">
        <v>35</v>
      </c>
      <c r="D9" s="37"/>
      <c r="E9" s="39"/>
      <c r="F9" s="39"/>
      <c r="G9" s="39"/>
      <c r="H9" s="39"/>
      <c r="I9" s="20"/>
      <c r="J9" s="21"/>
      <c r="K9" s="21"/>
      <c r="L9" s="20"/>
      <c r="M9" s="21"/>
    </row>
    <row r="10" customFormat="false" ht="13.8" hidden="false" customHeight="false" outlineLevel="0" collapsed="false">
      <c r="A10" s="36" t="s">
        <v>36</v>
      </c>
      <c r="B10" s="37"/>
      <c r="C10" s="38" t="s">
        <v>37</v>
      </c>
      <c r="D10" s="37"/>
      <c r="E10" s="39"/>
      <c r="F10" s="39"/>
      <c r="G10" s="39"/>
      <c r="H10" s="39"/>
      <c r="I10" s="20"/>
      <c r="J10" s="21"/>
      <c r="K10" s="21"/>
      <c r="L10" s="20"/>
      <c r="M10" s="21"/>
    </row>
    <row r="11" customFormat="false" ht="13.8" hidden="false" customHeight="false" outlineLevel="0" collapsed="false">
      <c r="A11" s="37" t="s">
        <v>38</v>
      </c>
      <c r="B11" s="37"/>
      <c r="C11" s="39"/>
      <c r="D11" s="40"/>
      <c r="E11" s="39"/>
      <c r="F11" s="39"/>
      <c r="G11" s="39"/>
      <c r="H11" s="39"/>
      <c r="I11" s="20"/>
      <c r="J11" s="21"/>
      <c r="K11" s="21"/>
      <c r="L11" s="20"/>
      <c r="M11" s="21"/>
    </row>
    <row r="12" customFormat="false" ht="13.8" hidden="false" customHeight="false" outlineLevel="0" collapsed="false">
      <c r="A12" s="37" t="s">
        <v>39</v>
      </c>
      <c r="B12" s="37"/>
      <c r="C12" s="39"/>
      <c r="D12" s="40"/>
      <c r="E12" s="39"/>
      <c r="F12" s="39"/>
      <c r="G12" s="39"/>
      <c r="H12" s="39"/>
      <c r="I12" s="20"/>
      <c r="J12" s="21"/>
      <c r="K12" s="21"/>
      <c r="L12" s="20"/>
      <c r="M12" s="21"/>
    </row>
    <row r="13" customFormat="false" ht="13.8" hidden="false" customHeight="false" outlineLevel="0" collapsed="false">
      <c r="A13" s="37" t="s">
        <v>40</v>
      </c>
      <c r="B13" s="37"/>
      <c r="C13" s="41" t="n">
        <v>2</v>
      </c>
      <c r="D13" s="40"/>
      <c r="E13" s="39"/>
      <c r="F13" s="39"/>
      <c r="G13" s="39"/>
      <c r="H13" s="39"/>
      <c r="I13" s="20"/>
      <c r="J13" s="21"/>
      <c r="K13" s="21"/>
      <c r="L13" s="20"/>
      <c r="M13" s="21"/>
    </row>
    <row r="14" customFormat="false" ht="13.8" hidden="false" customHeight="false" outlineLevel="0" collapsed="false">
      <c r="A14" s="35"/>
      <c r="B14" s="35"/>
      <c r="C14" s="20"/>
      <c r="D14" s="21"/>
      <c r="E14" s="20"/>
      <c r="F14" s="20"/>
      <c r="G14" s="20"/>
      <c r="H14" s="20"/>
      <c r="I14" s="20"/>
      <c r="J14" s="21"/>
      <c r="K14" s="21"/>
      <c r="L14" s="20"/>
      <c r="M14" s="21"/>
    </row>
    <row r="15" customFormat="false" ht="35.05" hidden="false" customHeight="false" outlineLevel="0" collapsed="false">
      <c r="A15" s="42" t="s">
        <v>41</v>
      </c>
      <c r="B15" s="42" t="s">
        <v>42</v>
      </c>
      <c r="C15" s="42" t="s">
        <v>43</v>
      </c>
      <c r="D15" s="42" t="s">
        <v>44</v>
      </c>
      <c r="E15" s="42" t="s">
        <v>45</v>
      </c>
      <c r="F15" s="42" t="s">
        <v>46</v>
      </c>
      <c r="G15" s="43" t="s">
        <v>47</v>
      </c>
      <c r="H15" s="42" t="s">
        <v>48</v>
      </c>
      <c r="I15" s="42" t="s">
        <v>49</v>
      </c>
      <c r="J15" s="21"/>
      <c r="K15" s="21"/>
      <c r="L15" s="20" t="n">
        <v>5</v>
      </c>
      <c r="M15" s="44" t="s">
        <v>50</v>
      </c>
    </row>
    <row r="16" customFormat="false" ht="17" hidden="false" customHeight="true" outlineLevel="0" collapsed="false">
      <c r="A16" s="45" t="n">
        <v>1</v>
      </c>
      <c r="B16" s="46"/>
      <c r="C16" s="45"/>
      <c r="D16" s="47"/>
      <c r="E16" s="48" t="n">
        <v>1</v>
      </c>
      <c r="F16" s="45"/>
      <c r="G16" s="49"/>
      <c r="H16" s="50"/>
      <c r="I16" s="50"/>
      <c r="J16" s="21" t="str">
        <f aca="false">IF(OR(G16=$K$16,G16=$K$17),"",H16&amp;I16)</f>
        <v/>
      </c>
      <c r="K16" s="21" t="s">
        <v>51</v>
      </c>
      <c r="L16" s="20"/>
      <c r="M16" s="51" t="str">
        <f aca="false">CONCATENATE("Poule A : ",COUNTIF(H$16:H$25,"A"),"/",$L$15)</f>
        <v>Poule A : 0/5</v>
      </c>
      <c r="N16" s="52"/>
      <c r="O16" s="14"/>
    </row>
    <row r="17" customFormat="false" ht="17" hidden="false" customHeight="true" outlineLevel="0" collapsed="false">
      <c r="A17" s="53" t="n">
        <v>2</v>
      </c>
      <c r="B17" s="54"/>
      <c r="C17" s="53"/>
      <c r="D17" s="55"/>
      <c r="E17" s="56" t="n">
        <v>2</v>
      </c>
      <c r="F17" s="53"/>
      <c r="G17" s="57"/>
      <c r="H17" s="58"/>
      <c r="I17" s="58"/>
      <c r="J17" s="21" t="str">
        <f aca="false">IF(OR(G17=$K$16,G17=$K$17),"",H17&amp;I17)</f>
        <v/>
      </c>
      <c r="K17" s="21" t="s">
        <v>52</v>
      </c>
      <c r="L17" s="20"/>
      <c r="M17" s="59" t="str">
        <f aca="false">CONCATENATE("Poule B : ",COUNTIF(H$16:H$25,"B"),"/",$L$15)</f>
        <v>Poule B : 0/5</v>
      </c>
      <c r="N17" s="1"/>
      <c r="O17" s="14"/>
    </row>
    <row r="18" customFormat="false" ht="17" hidden="false" customHeight="true" outlineLevel="0" collapsed="false">
      <c r="A18" s="53" t="n">
        <v>3</v>
      </c>
      <c r="B18" s="54"/>
      <c r="C18" s="53"/>
      <c r="D18" s="55"/>
      <c r="E18" s="56" t="n">
        <v>3</v>
      </c>
      <c r="F18" s="53"/>
      <c r="G18" s="57"/>
      <c r="H18" s="58"/>
      <c r="I18" s="58"/>
      <c r="J18" s="21" t="str">
        <f aca="false">IF(OR(G18=$K$16,G18=$K$17),"",H18&amp;I18)</f>
        <v/>
      </c>
      <c r="K18" s="20" t="s">
        <v>53</v>
      </c>
      <c r="L18" s="20" t="b">
        <f aca="false">IF(VALUE(LEFT(RIGHT(M16,3),1))=3,3,IF(VALUE(LEFT(RIGHT(M16,3),1))=4,6,IF(VALUE(LEFT(RIGHT(M16,3),1))=5,10,IF(VALUE(LEFT(RIGHT(M16,3),1))=6,15))))</f>
        <v>0</v>
      </c>
      <c r="M18" s="60"/>
      <c r="O18" s="14"/>
    </row>
    <row r="19" customFormat="false" ht="17" hidden="false" customHeight="true" outlineLevel="0" collapsed="false">
      <c r="A19" s="53" t="n">
        <v>4</v>
      </c>
      <c r="B19" s="54"/>
      <c r="C19" s="53"/>
      <c r="D19" s="55"/>
      <c r="E19" s="56" t="n">
        <v>4</v>
      </c>
      <c r="F19" s="53"/>
      <c r="G19" s="57"/>
      <c r="H19" s="58"/>
      <c r="I19" s="58"/>
      <c r="J19" s="21" t="str">
        <f aca="false">IF(OR(G19=$K$16,G19=$K$17),"",H19&amp;I19)</f>
        <v/>
      </c>
      <c r="K19" s="20" t="s">
        <v>54</v>
      </c>
      <c r="L19" s="20" t="b">
        <f aca="false">IF(VALUE(LEFT(RIGHT(M17,3),1))=3,3,IF(VALUE(LEFT(RIGHT(M17,3),1))=4,6,IF(VALUE(LEFT(RIGHT(M17,3),1))=5,10,IF(VALUE(LEFT(RIGHT(M17,3),1))=6,15))))</f>
        <v>0</v>
      </c>
      <c r="M19" s="60"/>
      <c r="O19" s="14"/>
    </row>
    <row r="20" customFormat="false" ht="17" hidden="false" customHeight="true" outlineLevel="0" collapsed="false">
      <c r="A20" s="53" t="n">
        <v>5</v>
      </c>
      <c r="B20" s="54"/>
      <c r="C20" s="53"/>
      <c r="D20" s="55"/>
      <c r="E20" s="56" t="n">
        <v>5</v>
      </c>
      <c r="F20" s="53"/>
      <c r="G20" s="57"/>
      <c r="H20" s="58"/>
      <c r="I20" s="58"/>
      <c r="J20" s="21" t="str">
        <f aca="false">IF(OR(G20=$K$16,G20=$K$17),"",H20&amp;I20)</f>
        <v/>
      </c>
      <c r="K20" s="20" t="s">
        <v>55</v>
      </c>
      <c r="L20" s="20"/>
      <c r="M20" s="60"/>
      <c r="O20" s="14"/>
    </row>
    <row r="21" customFormat="false" ht="17" hidden="false" customHeight="true" outlineLevel="0" collapsed="false">
      <c r="A21" s="53" t="n">
        <v>6</v>
      </c>
      <c r="B21" s="54"/>
      <c r="C21" s="53"/>
      <c r="D21" s="55"/>
      <c r="E21" s="56" t="n">
        <v>6</v>
      </c>
      <c r="F21" s="53"/>
      <c r="G21" s="57"/>
      <c r="H21" s="58"/>
      <c r="I21" s="58"/>
      <c r="J21" s="21" t="str">
        <f aca="false">IF(OR(G21=$K$16,G21=$K$17),"",H21&amp;I21)</f>
        <v/>
      </c>
      <c r="K21" s="20" t="s">
        <v>56</v>
      </c>
      <c r="L21" s="20"/>
      <c r="M21" s="60"/>
    </row>
    <row r="22" customFormat="false" ht="17" hidden="false" customHeight="true" outlineLevel="0" collapsed="false">
      <c r="A22" s="53" t="n">
        <v>7</v>
      </c>
      <c r="B22" s="54"/>
      <c r="C22" s="53"/>
      <c r="D22" s="55"/>
      <c r="E22" s="56" t="n">
        <v>7</v>
      </c>
      <c r="F22" s="53"/>
      <c r="G22" s="57"/>
      <c r="H22" s="58"/>
      <c r="I22" s="58"/>
      <c r="J22" s="21" t="str">
        <f aca="false">IF(OR(G22=$K$16,G22=$K$17),"",H22&amp;I22)</f>
        <v/>
      </c>
      <c r="K22" s="20"/>
      <c r="L22" s="20"/>
      <c r="M22" s="60"/>
    </row>
    <row r="23" customFormat="false" ht="17" hidden="false" customHeight="true" outlineLevel="0" collapsed="false">
      <c r="A23" s="53" t="n">
        <v>8</v>
      </c>
      <c r="B23" s="54"/>
      <c r="C23" s="53"/>
      <c r="D23" s="55"/>
      <c r="E23" s="56" t="n">
        <v>8</v>
      </c>
      <c r="F23" s="53"/>
      <c r="G23" s="57"/>
      <c r="H23" s="58"/>
      <c r="I23" s="58"/>
      <c r="J23" s="21" t="str">
        <f aca="false">IF(OR(G23=$K$16,G23=$K$17),"",H23&amp;I23)</f>
        <v/>
      </c>
      <c r="K23" s="20"/>
      <c r="L23" s="20" t="n">
        <v>2</v>
      </c>
      <c r="M23" s="60"/>
    </row>
    <row r="24" customFormat="false" ht="17" hidden="false" customHeight="true" outlineLevel="0" collapsed="false">
      <c r="A24" s="53" t="n">
        <v>9</v>
      </c>
      <c r="B24" s="54"/>
      <c r="C24" s="53"/>
      <c r="D24" s="55"/>
      <c r="E24" s="56" t="n">
        <v>9</v>
      </c>
      <c r="F24" s="53"/>
      <c r="G24" s="57"/>
      <c r="H24" s="58"/>
      <c r="I24" s="58"/>
      <c r="J24" s="21" t="str">
        <f aca="false">IF(OR(G24=$K$16,G24=$K$17),"",H24&amp;I24)</f>
        <v/>
      </c>
      <c r="K24" s="21" t="n">
        <v>1</v>
      </c>
      <c r="L24" s="14" t="n">
        <v>3</v>
      </c>
      <c r="M24" s="60"/>
    </row>
    <row r="25" customFormat="false" ht="17" hidden="false" customHeight="true" outlineLevel="0" collapsed="false">
      <c r="A25" s="53" t="n">
        <v>10</v>
      </c>
      <c r="B25" s="54"/>
      <c r="C25" s="53"/>
      <c r="D25" s="55"/>
      <c r="E25" s="56" t="n">
        <v>10</v>
      </c>
      <c r="F25" s="53"/>
      <c r="G25" s="57"/>
      <c r="H25" s="58"/>
      <c r="I25" s="58"/>
      <c r="J25" s="21" t="str">
        <f aca="false">IF(OR(G25=$K$16,G25=$K$17),"",H25&amp;I25)</f>
        <v/>
      </c>
      <c r="K25" s="21" t="n">
        <v>2</v>
      </c>
      <c r="L25" s="1"/>
      <c r="M25" s="21"/>
    </row>
    <row r="26" customFormat="false" ht="17" hidden="false" customHeight="true" outlineLevel="0" collapsed="false">
      <c r="K26" s="21" t="n">
        <v>3</v>
      </c>
      <c r="L26" s="20"/>
      <c r="M26" s="21"/>
    </row>
    <row r="27" customFormat="false" ht="17" hidden="false" customHeight="true" outlineLevel="0" collapsed="false">
      <c r="K27" s="21" t="n">
        <v>4</v>
      </c>
      <c r="L27" s="20"/>
      <c r="M27" s="21"/>
    </row>
    <row r="28" customFormat="false" ht="17" hidden="false" customHeight="true" outlineLevel="0" collapsed="false">
      <c r="K28" s="21" t="n">
        <v>5</v>
      </c>
      <c r="L28" s="20"/>
      <c r="M28" s="21"/>
    </row>
    <row r="29" customFormat="false" ht="17" hidden="false" customHeight="true" outlineLevel="0" collapsed="false">
      <c r="K29" s="21"/>
      <c r="L29" s="20"/>
      <c r="M29" s="21"/>
    </row>
    <row r="30" customFormat="false" ht="17" hidden="false" customHeight="true" outlineLevel="0" collapsed="false">
      <c r="L30" s="20"/>
      <c r="M30" s="21"/>
    </row>
    <row r="31" customFormat="false" ht="17" hidden="false" customHeight="true" outlineLevel="0" collapsed="false">
      <c r="L31" s="20"/>
      <c r="M31" s="21"/>
    </row>
    <row r="32" customFormat="false" ht="17" hidden="false" customHeight="true" outlineLevel="0" collapsed="false">
      <c r="L32" s="20"/>
      <c r="M32" s="21"/>
    </row>
    <row r="33" customFormat="false" ht="17" hidden="false" customHeight="true" outlineLevel="0" collapsed="false"/>
    <row r="34" customFormat="false" ht="17" hidden="false" customHeight="true" outlineLevel="0" collapsed="false"/>
    <row r="35" customFormat="false" ht="17" hidden="false" customHeight="true" outlineLevel="0" collapsed="false"/>
    <row r="36" customFormat="false" ht="17" hidden="false" customHeight="true" outlineLevel="0" collapsed="false">
      <c r="K36" s="21"/>
    </row>
    <row r="37" customFormat="false" ht="17" hidden="false" customHeight="true" outlineLevel="0" collapsed="false">
      <c r="K37" s="21"/>
    </row>
    <row r="38" customFormat="false" ht="17" hidden="false" customHeight="true" outlineLevel="0" collapsed="false"/>
    <row r="39" customFormat="false" ht="17" hidden="false" customHeight="true" outlineLevel="0" collapsed="false"/>
  </sheetData>
  <mergeCells count="4">
    <mergeCell ref="A4:F4"/>
    <mergeCell ref="A5:F5"/>
    <mergeCell ref="A6:F6"/>
    <mergeCell ref="A7:F7"/>
  </mergeCells>
  <conditionalFormatting sqref="H40:I47 H17:H47 H16:I16 I17:I39">
    <cfRule type="expression" priority="2" aboveAverage="0" equalAverage="0" bottom="0" percent="0" rank="0" text="" dxfId="0">
      <formula>AND($J16&lt;&gt;"",COUNTIF($J$16:$J31,$J16)&gt;1)</formula>
    </cfRule>
  </conditionalFormatting>
  <conditionalFormatting sqref="M16:M24">
    <cfRule type="expression" priority="3" aboveAverage="0" equalAverage="0" bottom="0" percent="0" rank="0" text="" dxfId="1">
      <formula>VALUE(LEFT(RIGHT(M16,3),1))&gt;$L$15</formula>
    </cfRule>
  </conditionalFormatting>
  <dataValidations count="4">
    <dataValidation allowBlank="true" errorStyle="stop" operator="equal" showDropDown="false" showErrorMessage="true" showInputMessage="false" sqref="C13" type="list">
      <formula1>Engagés!$L$23:$L$24</formula1>
      <formula2>0</formula2>
    </dataValidation>
    <dataValidation allowBlank="true" error="Cette case ne peut contenir que :&#10;ABS ou WO" errorStyle="stop" errorTitle="Mauvaise saisie" operator="equal" showDropDown="false" showErrorMessage="true" showInputMessage="false" sqref="G16:G25" type="list">
      <formula1>Engagés!$K$16:$K$17</formula1>
      <formula2>0</formula2>
    </dataValidation>
    <dataValidation allowBlank="true" error="Cette case ne peut contenir que les lettres :&#10;A, B, C ou D" errorStyle="stop" errorTitle="Mauvaise saisie" operator="equal" showDropDown="false" showErrorMessage="true" showInputMessage="false" sqref="H16:H25" type="list">
      <formula1>Engagés!$K$18:$K$21</formula1>
      <formula2>0</formula2>
    </dataValidation>
    <dataValidation allowBlank="true" error="Cette case ne peut contenir que les chiffres :&#10;1, 2, 3 ou 4" errorStyle="stop" errorTitle="Mauvaise saisie" operator="equal" showDropDown="false" showErrorMessage="true" showInputMessage="false" sqref="I16:I25" type="list">
      <formula1>Engagés!$K$24:$K$28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196527777777778" bottom="0.196527777777778" header="0.511811023622047" footer="0.511811023622047"/>
  <pageSetup paperSize="9" scale="100" fitToWidth="1" fitToHeight="3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Z48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B20" activeCellId="0" sqref="B2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61" width="12.51"/>
    <col collapsed="false" customWidth="true" hidden="false" outlineLevel="0" max="3" min="2" style="61" width="29.81"/>
    <col collapsed="false" customWidth="true" hidden="false" outlineLevel="0" max="8" min="4" style="61" width="3.87"/>
    <col collapsed="false" customWidth="true" hidden="false" outlineLevel="0" max="9" min="9" style="61" width="4.23"/>
    <col collapsed="false" customWidth="true" hidden="false" outlineLevel="0" max="13" min="10" style="61" width="3.05"/>
    <col collapsed="false" customWidth="true" hidden="false" outlineLevel="0" max="15" min="14" style="61" width="3.06"/>
    <col collapsed="false" customWidth="true" hidden="false" outlineLevel="0" max="22" min="16" style="61" width="9.27"/>
    <col collapsed="false" customWidth="true" hidden="false" outlineLevel="0" max="23" min="23" style="61" width="6.82"/>
    <col collapsed="false" customWidth="true" hidden="false" outlineLevel="0" max="35" min="24" style="61" width="5.62"/>
    <col collapsed="false" customWidth="true" hidden="false" outlineLevel="0" max="44" min="36" style="61" width="5.08"/>
    <col collapsed="false" customWidth="true" hidden="false" outlineLevel="0" max="45" min="45" style="61" width="7.16"/>
    <col collapsed="false" customWidth="true" hidden="false" outlineLevel="0" max="46" min="46" style="61" width="5.66"/>
    <col collapsed="false" customWidth="true" hidden="false" outlineLevel="0" max="54" min="47" style="61" width="5.08"/>
    <col collapsed="false" customWidth="true" hidden="false" outlineLevel="0" max="55" min="55" style="61" width="5.06"/>
    <col collapsed="false" customWidth="true" hidden="false" outlineLevel="0" max="56" min="56" style="61" width="4.6"/>
    <col collapsed="false" customWidth="true" hidden="false" outlineLevel="0" max="66" min="57" style="61" width="5.09"/>
    <col collapsed="false" customWidth="true" hidden="false" outlineLevel="0" max="255" min="67" style="61" width="9.27"/>
    <col collapsed="false" customWidth="true" hidden="false" outlineLevel="0" max="260" min="256" style="62" width="9.27"/>
  </cols>
  <sheetData>
    <row r="1" customFormat="false" ht="26.1" hidden="false" customHeight="true" outlineLevel="0" collapsed="false">
      <c r="A1" s="63"/>
      <c r="B1" s="63"/>
      <c r="C1" s="63"/>
      <c r="D1" s="63"/>
      <c r="E1" s="63"/>
      <c r="F1" s="63"/>
      <c r="G1" s="63"/>
      <c r="H1" s="63"/>
      <c r="I1" s="64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Z1" s="63"/>
    </row>
    <row r="2" customFormat="false" ht="5.1" hidden="false" customHeight="true" outlineLevel="0" collapsed="false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3"/>
      <c r="IZ2" s="63"/>
    </row>
    <row r="3" customFormat="false" ht="26.1" hidden="false" customHeight="true" outlineLevel="0" collapsed="false">
      <c r="A3" s="65"/>
      <c r="B3" s="67" t="s">
        <v>57</v>
      </c>
      <c r="C3" s="68"/>
      <c r="D3" s="69"/>
      <c r="E3" s="69"/>
      <c r="F3" s="69"/>
      <c r="G3" s="69"/>
      <c r="H3" s="69"/>
      <c r="I3" s="70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3"/>
      <c r="IU3" s="69"/>
      <c r="IV3" s="69"/>
      <c r="IW3" s="69"/>
      <c r="IX3" s="69"/>
      <c r="IZ3" s="69"/>
    </row>
    <row r="4" customFormat="false" ht="9.95" hidden="false" customHeight="true" outlineLevel="0" collapsed="false">
      <c r="A4" s="65"/>
      <c r="B4" s="71"/>
      <c r="C4" s="72"/>
    </row>
    <row r="5" customFormat="false" ht="20.1" hidden="false" customHeight="true" outlineLevel="0" collapsed="false">
      <c r="A5" s="65"/>
      <c r="B5" s="67" t="s">
        <v>58</v>
      </c>
      <c r="C5" s="68"/>
      <c r="D5" s="65"/>
      <c r="E5" s="65"/>
      <c r="F5" s="65"/>
      <c r="G5" s="65"/>
      <c r="H5" s="73" t="s">
        <v>59</v>
      </c>
      <c r="I5" s="65"/>
      <c r="J5" s="65"/>
      <c r="K5" s="65"/>
      <c r="L5" s="74"/>
      <c r="M5" s="68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65"/>
      <c r="IZ5" s="65"/>
    </row>
    <row r="6" customFormat="false" ht="9.95" hidden="false" customHeight="true" outlineLevel="0" collapsed="false">
      <c r="A6" s="65"/>
      <c r="B6" s="65"/>
      <c r="C6" s="75"/>
      <c r="D6" s="65"/>
      <c r="E6" s="65"/>
      <c r="F6" s="65"/>
      <c r="G6" s="65"/>
      <c r="H6" s="65"/>
      <c r="I6" s="65"/>
      <c r="J6" s="65"/>
      <c r="K6" s="65"/>
      <c r="L6" s="74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  <c r="IX6" s="65"/>
      <c r="IZ6" s="65"/>
    </row>
    <row r="7" customFormat="false" ht="20.1" hidden="false" customHeight="true" outlineLevel="0" collapsed="false">
      <c r="A7" s="65"/>
      <c r="B7" s="67" t="s">
        <v>60</v>
      </c>
      <c r="C7" s="68" t="str">
        <f aca="false">Engagés!A5</f>
        <v>LIEU COMPETITION</v>
      </c>
      <c r="D7" s="65"/>
      <c r="E7" s="65"/>
      <c r="F7" s="65"/>
      <c r="G7" s="65"/>
      <c r="H7" s="73" t="s">
        <v>61</v>
      </c>
      <c r="I7" s="65"/>
      <c r="J7" s="65"/>
      <c r="K7" s="65"/>
      <c r="L7" s="74"/>
      <c r="M7" s="68" t="s">
        <v>53</v>
      </c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Z7" s="65"/>
    </row>
    <row r="8" customFormat="false" ht="9.95" hidden="false" customHeight="true" outlineLevel="0" collapsed="false">
      <c r="A8" s="65"/>
      <c r="B8" s="65"/>
      <c r="C8" s="75"/>
      <c r="D8" s="65"/>
      <c r="E8" s="65"/>
      <c r="F8" s="65"/>
      <c r="G8" s="65"/>
      <c r="H8" s="65"/>
      <c r="I8" s="65"/>
      <c r="J8" s="65"/>
      <c r="K8" s="65"/>
      <c r="L8" s="74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  <c r="IX8" s="65"/>
      <c r="IZ8" s="65"/>
    </row>
    <row r="9" customFormat="false" ht="20.1" hidden="false" customHeight="true" outlineLevel="0" collapsed="false">
      <c r="A9" s="65"/>
      <c r="B9" s="67" t="s">
        <v>62</v>
      </c>
      <c r="C9" s="76" t="str">
        <f aca="false">Engagés!A7</f>
        <v>DATE</v>
      </c>
      <c r="D9" s="65"/>
      <c r="E9" s="65"/>
      <c r="F9" s="65"/>
      <c r="G9" s="65"/>
      <c r="H9" s="73" t="s">
        <v>63</v>
      </c>
      <c r="I9" s="65"/>
      <c r="J9" s="65"/>
      <c r="K9" s="65"/>
      <c r="L9" s="74"/>
      <c r="M9" s="68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Z9" s="65"/>
    </row>
    <row r="10" customFormat="false" ht="9.95" hidden="false" customHeight="true" outlineLevel="0" collapsed="false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Z10" s="65"/>
    </row>
    <row r="11" customFormat="false" ht="20.1" hidden="false" customHeight="true" outlineLevel="0" collapsed="false">
      <c r="A11" s="77" t="s">
        <v>64</v>
      </c>
      <c r="B11" s="77" t="s">
        <v>65</v>
      </c>
      <c r="C11" s="78" t="s">
        <v>66</v>
      </c>
      <c r="D11" s="77" t="s">
        <v>46</v>
      </c>
      <c r="E11" s="77"/>
      <c r="F11" s="77"/>
      <c r="G11" s="77" t="s">
        <v>67</v>
      </c>
      <c r="H11" s="77"/>
      <c r="I11" s="77"/>
      <c r="J11" s="77"/>
      <c r="K11" s="77" t="s">
        <v>68</v>
      </c>
      <c r="L11" s="77"/>
      <c r="M11" s="77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Z11" s="65"/>
    </row>
    <row r="12" customFormat="false" ht="20.1" hidden="false" customHeight="true" outlineLevel="0" collapsed="false">
      <c r="A12" s="68" t="str">
        <f aca="true">IF(ISERROR(MATCH($M$7&amp;K12,Engagés!$J$16:$J$39,0)),"",INDIRECT(ADDRESS(MATCH($M$7&amp;K12,Engagés!$J$1:$J$39,0),1,1,1,"Engagés")))</f>
        <v/>
      </c>
      <c r="B12" s="79" t="str">
        <f aca="false">IF(A12="","",VLOOKUP(A12,Engagés!$A$16:$F$39,2,0))</f>
        <v/>
      </c>
      <c r="C12" s="80" t="str">
        <f aca="false">IF(A12="","",VLOOKUP(A12,Engagés!$A$16:$F$39,4,0))</f>
        <v/>
      </c>
      <c r="D12" s="81" t="str">
        <f aca="false">IF(A12="","",VLOOKUP(A12,Engagés!$A$16:$F$39,6,0))</f>
        <v/>
      </c>
      <c r="E12" s="81"/>
      <c r="F12" s="81"/>
      <c r="G12" s="81" t="str">
        <f aca="false">IF(A12="","",VLOOKUP(A12,Engagés!$A$16:$F$39,3,0))</f>
        <v/>
      </c>
      <c r="H12" s="81"/>
      <c r="I12" s="81"/>
      <c r="J12" s="81"/>
      <c r="K12" s="68" t="n">
        <v>1</v>
      </c>
      <c r="L12" s="68"/>
      <c r="M12" s="68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Z12" s="65"/>
    </row>
    <row r="13" customFormat="false" ht="20.1" hidden="false" customHeight="true" outlineLevel="0" collapsed="false">
      <c r="A13" s="68" t="str">
        <f aca="true">IF(ISERROR(MATCH($M$7&amp;K13,Engagés!$J$16:$J$39,0)),"",INDIRECT(ADDRESS(MATCH($M$7&amp;K13,Engagés!$J$1:$J$39,0),1,1,1,"Engagés")))</f>
        <v/>
      </c>
      <c r="B13" s="79" t="str">
        <f aca="false">IF(A13="","",VLOOKUP(A13,Engagés!$A$16:$F$39,2,0))</f>
        <v/>
      </c>
      <c r="C13" s="80" t="str">
        <f aca="false">IF(A13="","",VLOOKUP(A13,Engagés!$A$16:$F$39,4,0))</f>
        <v/>
      </c>
      <c r="D13" s="81" t="str">
        <f aca="false">IF(A13="","",VLOOKUP(A13,Engagés!$A$16:$F$39,6,0))</f>
        <v/>
      </c>
      <c r="E13" s="81"/>
      <c r="F13" s="81"/>
      <c r="G13" s="81" t="str">
        <f aca="false">IF(A13="","",VLOOKUP(A13,Engagés!$A$16:$F$39,3,0))</f>
        <v/>
      </c>
      <c r="H13" s="81"/>
      <c r="I13" s="81"/>
      <c r="J13" s="81"/>
      <c r="K13" s="68" t="n">
        <v>2</v>
      </c>
      <c r="L13" s="68"/>
      <c r="M13" s="68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Z13" s="65"/>
    </row>
    <row r="14" customFormat="false" ht="20.1" hidden="false" customHeight="true" outlineLevel="0" collapsed="false">
      <c r="A14" s="68" t="str">
        <f aca="true">IF(ISERROR(MATCH($M$7&amp;K14,Engagés!$J$16:$J$39,0)),"",INDIRECT(ADDRESS(MATCH($M$7&amp;K14,Engagés!$J$1:$J$39,0),1,1,1,"Engagés")))</f>
        <v/>
      </c>
      <c r="B14" s="79" t="str">
        <f aca="false">IF(A14="","",VLOOKUP(A14,Engagés!$A$16:$F$39,2,0))</f>
        <v/>
      </c>
      <c r="C14" s="80" t="str">
        <f aca="false">IF(A14="","",VLOOKUP(A14,Engagés!$A$16:$F$39,4,0))</f>
        <v/>
      </c>
      <c r="D14" s="81" t="str">
        <f aca="false">IF(A14="","",VLOOKUP(A14,Engagés!$A$16:$F$39,6,0))</f>
        <v/>
      </c>
      <c r="E14" s="81"/>
      <c r="F14" s="81"/>
      <c r="G14" s="81" t="str">
        <f aca="false">IF(A14="","",VLOOKUP(A14,Engagés!$A$16:$F$39,3,0))</f>
        <v/>
      </c>
      <c r="H14" s="81"/>
      <c r="I14" s="81"/>
      <c r="J14" s="81"/>
      <c r="K14" s="68" t="n">
        <v>3</v>
      </c>
      <c r="L14" s="68"/>
      <c r="M14" s="68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  <c r="IS14" s="65"/>
      <c r="IT14" s="65"/>
      <c r="IU14" s="65"/>
      <c r="IV14" s="65"/>
      <c r="IW14" s="65"/>
      <c r="IX14" s="65"/>
      <c r="IZ14" s="65"/>
    </row>
    <row r="15" customFormat="false" ht="20.1" hidden="false" customHeight="true" outlineLevel="0" collapsed="false">
      <c r="A15" s="68" t="str">
        <f aca="true">IF(ISERROR(MATCH($M$7&amp;K15,Engagés!$J$16:$J$39,0)),"",INDIRECT(ADDRESS(MATCH($M$7&amp;K15,Engagés!$J$1:$J$39,0),1,1,1,"Engagés")))</f>
        <v/>
      </c>
      <c r="B15" s="79" t="str">
        <f aca="false">IF(A15="","",VLOOKUP(A15,Engagés!$A$16:$F$39,2,0))</f>
        <v/>
      </c>
      <c r="C15" s="80" t="str">
        <f aca="false">IF(A15="","",VLOOKUP(A15,Engagés!$A$16:$F$39,4,0))</f>
        <v/>
      </c>
      <c r="D15" s="81" t="str">
        <f aca="false">IF(A15="","",VLOOKUP(A15,Engagés!$A$16:$F$39,6,0))</f>
        <v/>
      </c>
      <c r="E15" s="81"/>
      <c r="F15" s="81"/>
      <c r="G15" s="81" t="str">
        <f aca="false">IF(A15="","",VLOOKUP(A15,Engagés!$A$16:$F$39,3,0))</f>
        <v/>
      </c>
      <c r="H15" s="81"/>
      <c r="I15" s="81"/>
      <c r="J15" s="81"/>
      <c r="K15" s="68" t="n">
        <v>4</v>
      </c>
      <c r="L15" s="68"/>
      <c r="M15" s="68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  <c r="IW15" s="65"/>
      <c r="IX15" s="65"/>
      <c r="IZ15" s="65"/>
    </row>
    <row r="16" customFormat="false" ht="20.1" hidden="false" customHeight="true" outlineLevel="0" collapsed="false">
      <c r="A16" s="68" t="str">
        <f aca="true">IF(ISERROR(MATCH($M$7&amp;K16,Engagés!$J$16:$J$39,0)),"",INDIRECT(ADDRESS(MATCH($M$7&amp;K16,Engagés!$J$1:$J$39,0),1,1,1,"Engagés")))</f>
        <v/>
      </c>
      <c r="B16" s="79" t="str">
        <f aca="false">IF(A16="","",VLOOKUP(A16,Engagés!$A$16:$F$39,2,0))</f>
        <v/>
      </c>
      <c r="C16" s="80" t="str">
        <f aca="false">IF(A16="","",VLOOKUP(A16,Engagés!$A$16:$F$39,4,0))</f>
        <v/>
      </c>
      <c r="D16" s="81" t="str">
        <f aca="false">IF(A16="","",VLOOKUP(A16,Engagés!$A$16:$F$39,6,0))</f>
        <v/>
      </c>
      <c r="E16" s="81"/>
      <c r="F16" s="81"/>
      <c r="G16" s="81" t="str">
        <f aca="false">IF(A16="","",VLOOKUP(A16,Engagés!$A$16:$F$39,3,0))</f>
        <v/>
      </c>
      <c r="H16" s="81"/>
      <c r="I16" s="81"/>
      <c r="J16" s="81"/>
      <c r="K16" s="68" t="n">
        <v>5</v>
      </c>
      <c r="L16" s="68"/>
      <c r="M16" s="68"/>
      <c r="N16" s="65"/>
      <c r="O16" s="65"/>
      <c r="P16" s="65"/>
      <c r="Q16" s="82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  <c r="IW16" s="65"/>
      <c r="IX16" s="65"/>
      <c r="IZ16" s="65"/>
    </row>
    <row r="17" customFormat="false" ht="20.1" hidden="false" customHeight="true" outlineLevel="0" collapsed="false">
      <c r="A17" s="83"/>
      <c r="B17" s="74"/>
      <c r="C17" s="74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83" t="s">
        <v>69</v>
      </c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83" t="s">
        <v>70</v>
      </c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65"/>
      <c r="IT17" s="65"/>
      <c r="IU17" s="65"/>
      <c r="IV17" s="65"/>
      <c r="IW17" s="65"/>
      <c r="IX17" s="65"/>
      <c r="IZ17" s="65"/>
    </row>
    <row r="18" customFormat="false" ht="20.1" hidden="false" customHeight="true" outlineLevel="0" collapsed="false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84" t="s">
        <v>71</v>
      </c>
      <c r="Y18" s="84" t="s">
        <v>72</v>
      </c>
      <c r="Z18" s="84" t="s">
        <v>72</v>
      </c>
      <c r="AA18" s="84"/>
      <c r="AB18" s="84" t="s">
        <v>73</v>
      </c>
      <c r="AC18" s="84"/>
      <c r="AD18" s="84" t="s">
        <v>74</v>
      </c>
      <c r="AE18" s="84"/>
      <c r="AF18" s="84" t="s">
        <v>75</v>
      </c>
      <c r="AG18" s="84"/>
      <c r="AH18" s="84" t="s">
        <v>76</v>
      </c>
      <c r="AI18" s="84"/>
      <c r="AJ18" s="65"/>
      <c r="AK18" s="65"/>
      <c r="AL18" s="65"/>
      <c r="AM18" s="85" t="s">
        <v>70</v>
      </c>
      <c r="AN18" s="85"/>
      <c r="AO18" s="85"/>
      <c r="AP18" s="85"/>
      <c r="AQ18" s="85"/>
      <c r="AR18" s="65"/>
      <c r="AS18" s="65"/>
      <c r="AT18" s="84" t="s">
        <v>71</v>
      </c>
      <c r="AU18" s="84" t="s">
        <v>72</v>
      </c>
      <c r="AV18" s="84" t="s">
        <v>72</v>
      </c>
      <c r="AW18" s="84"/>
      <c r="AX18" s="84" t="s">
        <v>73</v>
      </c>
      <c r="AY18" s="84"/>
      <c r="AZ18" s="84" t="s">
        <v>74</v>
      </c>
      <c r="BA18" s="84"/>
      <c r="BB18" s="84" t="s">
        <v>75</v>
      </c>
      <c r="BC18" s="84"/>
      <c r="BD18" s="84" t="s">
        <v>76</v>
      </c>
      <c r="BE18" s="84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  <c r="IW18" s="65"/>
      <c r="IX18" s="65"/>
      <c r="IZ18" s="65"/>
    </row>
    <row r="19" customFormat="false" ht="34" hidden="false" customHeight="true" outlineLevel="0" collapsed="false">
      <c r="A19" s="65"/>
      <c r="B19" s="86" t="s">
        <v>77</v>
      </c>
      <c r="C19" s="86"/>
      <c r="D19" s="87" t="s">
        <v>78</v>
      </c>
      <c r="E19" s="87"/>
      <c r="F19" s="87"/>
      <c r="G19" s="87"/>
      <c r="H19" s="87"/>
      <c r="I19" s="88"/>
      <c r="J19" s="77" t="n">
        <v>1</v>
      </c>
      <c r="K19" s="77" t="n">
        <v>2</v>
      </c>
      <c r="L19" s="77" t="n">
        <v>3</v>
      </c>
      <c r="M19" s="77" t="n">
        <v>4</v>
      </c>
      <c r="N19" s="77" t="n">
        <v>5</v>
      </c>
      <c r="O19" s="65"/>
      <c r="P19" s="65"/>
      <c r="Q19" s="65"/>
      <c r="R19" s="65"/>
      <c r="S19" s="89" t="s">
        <v>79</v>
      </c>
      <c r="T19" s="89" t="s">
        <v>80</v>
      </c>
      <c r="U19" s="89" t="s">
        <v>81</v>
      </c>
      <c r="V19" s="65"/>
      <c r="W19" s="65"/>
      <c r="X19" s="84" t="s">
        <v>82</v>
      </c>
      <c r="Y19" s="84" t="s">
        <v>56</v>
      </c>
      <c r="Z19" s="84" t="s">
        <v>82</v>
      </c>
      <c r="AA19" s="84" t="s">
        <v>56</v>
      </c>
      <c r="AB19" s="84" t="s">
        <v>82</v>
      </c>
      <c r="AC19" s="84" t="s">
        <v>56</v>
      </c>
      <c r="AD19" s="84" t="s">
        <v>82</v>
      </c>
      <c r="AE19" s="84" t="s">
        <v>56</v>
      </c>
      <c r="AF19" s="84" t="s">
        <v>82</v>
      </c>
      <c r="AG19" s="84" t="s">
        <v>56</v>
      </c>
      <c r="AH19" s="84" t="s">
        <v>82</v>
      </c>
      <c r="AI19" s="84" t="s">
        <v>56</v>
      </c>
      <c r="AJ19" s="65"/>
      <c r="AK19" s="65"/>
      <c r="AL19" s="65"/>
      <c r="AM19" s="90" t="n">
        <v>1</v>
      </c>
      <c r="AN19" s="90" t="n">
        <v>2</v>
      </c>
      <c r="AO19" s="90" t="n">
        <v>3</v>
      </c>
      <c r="AP19" s="90" t="n">
        <v>4</v>
      </c>
      <c r="AQ19" s="90" t="n">
        <v>5</v>
      </c>
      <c r="AR19" s="65"/>
      <c r="AS19" s="65"/>
      <c r="AT19" s="84" t="s">
        <v>82</v>
      </c>
      <c r="AU19" s="84" t="s">
        <v>56</v>
      </c>
      <c r="AV19" s="84" t="s">
        <v>82</v>
      </c>
      <c r="AW19" s="84" t="s">
        <v>56</v>
      </c>
      <c r="AX19" s="84" t="s">
        <v>82</v>
      </c>
      <c r="AY19" s="84" t="s">
        <v>56</v>
      </c>
      <c r="AZ19" s="84" t="s">
        <v>82</v>
      </c>
      <c r="BA19" s="84" t="s">
        <v>56</v>
      </c>
      <c r="BB19" s="84" t="s">
        <v>82</v>
      </c>
      <c r="BC19" s="84" t="s">
        <v>56</v>
      </c>
      <c r="BD19" s="84" t="s">
        <v>82</v>
      </c>
      <c r="BE19" s="84" t="s">
        <v>56</v>
      </c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  <c r="IV19" s="65"/>
      <c r="IW19" s="65"/>
      <c r="IX19" s="65"/>
      <c r="IZ19" s="65"/>
    </row>
    <row r="20" customFormat="false" ht="24.65" hidden="false" customHeight="true" outlineLevel="0" collapsed="false">
      <c r="A20" s="91" t="s">
        <v>83</v>
      </c>
      <c r="B20" s="80" t="str">
        <f aca="false">IF(B13=""," ",B13)</f>
        <v> </v>
      </c>
      <c r="C20" s="80" t="str">
        <f aca="false">IF(B16=""," ",B16)</f>
        <v> </v>
      </c>
      <c r="D20" s="91"/>
      <c r="E20" s="92"/>
      <c r="F20" s="92"/>
      <c r="G20" s="68"/>
      <c r="H20" s="93"/>
      <c r="I20" s="92"/>
      <c r="J20" s="94"/>
      <c r="K20" s="68" t="str">
        <f aca="false">IF($U20="FG",0,IF($U20="FD",2,IF($S20="F",IF(COUNTIF($D20:$H20,"&lt;0")=Engagés!C13,IF(AND($B20&lt;&gt;"",$C20&lt;&gt;""),1,0),2),"")))</f>
        <v/>
      </c>
      <c r="L20" s="94"/>
      <c r="M20" s="94"/>
      <c r="N20" s="68" t="str">
        <f aca="false">IF($U20="FG",2,IF($U20="FD",0,IF($S20="F",IF(COUNTIF($D20:$H20,"&lt;0")=Engagés!C13,2,1),"")))</f>
        <v/>
      </c>
      <c r="O20" s="95"/>
      <c r="P20" s="95"/>
      <c r="Q20" s="95"/>
      <c r="R20" s="95" t="n">
        <f aca="false">IF(T20="=",1,0)</f>
        <v>1</v>
      </c>
      <c r="S20" s="89" t="str">
        <f aca="false">IF(OR(B20="",C20=""),"",IF(OR(COUNTIF(D20:H20,"&gt;=0")=Engagés!C13,COUNTIF(D20:H20,"&lt;0")=Engagés!C13,U20="FD",U20="FG"),"F",IF(AND(ISNA(MATCH("wo",D20:H20,0)),ISNA(MATCH("wo-",D20:H20,0))),"","F")))</f>
        <v/>
      </c>
      <c r="T20" s="96" t="str">
        <f aca="false">IF(OR(B20="",C20=""),"",IF(K$31=N$31,"=",""))</f>
        <v>=</v>
      </c>
      <c r="U20" s="89" t="str">
        <f aca="false">IF(ISERROR(MATCH("wo",D20:H20,0)),IF(ISERROR(MATCH("-wo",D20:H20,0)),"","FD"),"FG")</f>
        <v/>
      </c>
      <c r="V20" s="65"/>
      <c r="W20" s="97" t="s">
        <v>84</v>
      </c>
      <c r="X20" s="98"/>
      <c r="Y20" s="98"/>
      <c r="Z20" s="84" t="n">
        <f aca="false">IF($T20="=",IF($D20="",0,IF($D20&lt;0,ABS($D20),IF($D20&lt;10,11,$D20+2)))+IF($E20="",0,IF($E20&lt;0,ABS($E20),IF($E20&lt;10,11,$E20+2)))+IF($F20="",0,IF($F20&lt;0,ABS($F20),IF($F20&lt;10,11,$F20+2)))+IF($G20="",0,IF($G20&lt;0,ABS($G20),IF($G20&lt;10,11,$G20+2)))+IF($H20="",0,IF($H20&lt;0,ABS($H20),IF($H20&lt;10,11,$H20+2))),"")</f>
        <v>0</v>
      </c>
      <c r="AA20" s="84" t="n">
        <f aca="false">IF($T20="=",IF($D20="",0,IF($D20&lt;0,IF(ABS($D20)&lt;10,11,ABS($D20)+2),ABS($D20)))+IF($E20="",0,IF($E20&lt;0,IF(ABS($E20)&lt;10,11,ABS($E20)+2),ABS($E20)))+IF($F20="",0,IF($F20&lt;0,IF(ABS($F20)&lt;10,11,ABS($F20)+2),ABS($F20)))+IF($G20="",0,IF($G20&lt;0,IF(ABS($G20)&lt;10,11,ABS($G20)+2),ABS($G20)))+IF($H20="",0,IF($H20&lt;0,IF(ABS($H20)&lt;10,11,ABS($H20)+2),ABS($H20))),"")</f>
        <v>0</v>
      </c>
      <c r="AB20" s="98"/>
      <c r="AC20" s="98"/>
      <c r="AD20" s="98"/>
      <c r="AE20" s="98"/>
      <c r="AF20" s="84" t="n">
        <f aca="false">IF($T20="=",AA20,"")</f>
        <v>0</v>
      </c>
      <c r="AG20" s="84" t="n">
        <f aca="false">IF($T20="=",Z20,"")</f>
        <v>0</v>
      </c>
      <c r="AH20" s="98"/>
      <c r="AI20" s="98"/>
      <c r="AJ20" s="65"/>
      <c r="AK20" s="65"/>
      <c r="AL20" s="65"/>
      <c r="AM20" s="99" t="n">
        <f aca="false">D20</f>
        <v>0</v>
      </c>
      <c r="AN20" s="99" t="n">
        <f aca="false">E20</f>
        <v>0</v>
      </c>
      <c r="AO20" s="99" t="n">
        <f aca="false">F20</f>
        <v>0</v>
      </c>
      <c r="AP20" s="99" t="n">
        <f aca="false">G20</f>
        <v>0</v>
      </c>
      <c r="AQ20" s="99" t="n">
        <f aca="false">H20</f>
        <v>0</v>
      </c>
      <c r="AR20" s="65"/>
      <c r="AS20" s="97" t="s">
        <v>84</v>
      </c>
      <c r="AT20" s="98"/>
      <c r="AU20" s="98"/>
      <c r="AV20" s="84" t="n">
        <f aca="false">IF(T20="=",COUNTIF(D20:H20,"&gt;=0"),0)</f>
        <v>0</v>
      </c>
      <c r="AW20" s="84" t="n">
        <f aca="false">IF(T20="=",COUNTIF(D20:H20,"&lt;0"),0)</f>
        <v>0</v>
      </c>
      <c r="AX20" s="98"/>
      <c r="AY20" s="98"/>
      <c r="AZ20" s="98"/>
      <c r="BA20" s="98"/>
      <c r="BB20" s="84" t="n">
        <f aca="false">IF(T20="=",COUNTIF(D20:H20,"&lt;0"),0)</f>
        <v>0</v>
      </c>
      <c r="BC20" s="84" t="n">
        <f aca="false">IF(T20="=",COUNTIF(D20:H20,"&gt;=0"),0)</f>
        <v>0</v>
      </c>
      <c r="BD20" s="98"/>
      <c r="BE20" s="98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  <c r="IP20" s="62"/>
      <c r="IQ20" s="62"/>
      <c r="IR20" s="62"/>
      <c r="IS20" s="62"/>
      <c r="IT20" s="62"/>
      <c r="IU20" s="62"/>
    </row>
    <row r="21" customFormat="false" ht="24.65" hidden="false" customHeight="true" outlineLevel="0" collapsed="false">
      <c r="A21" s="91" t="s">
        <v>85</v>
      </c>
      <c r="B21" s="80" t="str">
        <f aca="false">IF(B14=""," ",B14)</f>
        <v> </v>
      </c>
      <c r="C21" s="80" t="str">
        <f aca="false">IF(B15=""," ",B15)</f>
        <v> </v>
      </c>
      <c r="D21" s="91"/>
      <c r="E21" s="92"/>
      <c r="F21" s="92"/>
      <c r="G21" s="68"/>
      <c r="H21" s="93"/>
      <c r="I21" s="92"/>
      <c r="J21" s="94"/>
      <c r="K21" s="94"/>
      <c r="L21" s="68" t="str">
        <f aca="false">IF($U21="FG",0,IF($U21="FD",2,IF($S21="F",IF(COUNTIF($D21:$H21,"&lt;0")=Engagés!C13,IF(AND($B21&lt;&gt;"",$C21&lt;&gt;""),1,0),2),"")))</f>
        <v/>
      </c>
      <c r="M21" s="68" t="str">
        <f aca="false">IF($U21="FG",2,IF($U21="FD",0,IF($S21="F",IF(COUNTIF($D21:$H21,"&lt;0")=Engagés!C13,2,1),"")))</f>
        <v/>
      </c>
      <c r="N21" s="94"/>
      <c r="O21" s="65"/>
      <c r="P21" s="65"/>
      <c r="Q21" s="95"/>
      <c r="R21" s="95" t="n">
        <f aca="false">IF(T21="=",1,0)</f>
        <v>1</v>
      </c>
      <c r="S21" s="89" t="str">
        <f aca="false">IF(OR(B21="",C21=""),"",IF(OR(COUNTIF(D21:H21,"&gt;=0")=Engagés!C13,COUNTIF(D21:H21,"&lt;0")=Engagés!C13,U21="FD",U21="FG"),"F",IF(AND(ISNA(MATCH("wo",D21:H21,0)),ISNA(MATCH("wo-",D21:H21,0))),"","F")))</f>
        <v/>
      </c>
      <c r="T21" s="96" t="str">
        <f aca="false">IF(OR(B21="",C21=""),"",IF(L$31=M$31,"=",""))</f>
        <v>=</v>
      </c>
      <c r="U21" s="89" t="str">
        <f aca="false">IF(ISERROR(MATCH("wo",D21:H21,0)),IF(ISERROR(MATCH("-wo",D21:H21,0)),"","FD"),"FG")</f>
        <v/>
      </c>
      <c r="V21" s="65"/>
      <c r="W21" s="97" t="s">
        <v>86</v>
      </c>
      <c r="X21" s="98"/>
      <c r="Y21" s="98"/>
      <c r="Z21" s="98"/>
      <c r="AA21" s="98"/>
      <c r="AB21" s="84" t="n">
        <f aca="false">IF($T21="=",IF($D21="",0,IF($D21&lt;0,ABS($D21),IF($D21&lt;10,11,$D21+2)))+IF($E21="",0,IF($E21&lt;0,ABS($E21),IF($E21&lt;10,11,$E21+2)))+IF($F21="",0,IF($F21&lt;0,ABS($F21),IF($F21&lt;10,11,$F21+2)))+IF($G21="",0,IF($G21&lt;0,ABS($G21),IF($G21&lt;10,11,$G21+2)))+IF($H21="",0,IF($H21&lt;0,ABS($H21),IF($H21&lt;10,11,$H21+2))),"")</f>
        <v>0</v>
      </c>
      <c r="AC21" s="84" t="n">
        <f aca="false">IF($T21="=",IF($D21="",0,IF($D21&lt;0,IF(ABS($D21)&lt;10,11,ABS($D21)+2),ABS($D21)))+IF($E21="",0,IF($E21&lt;0,IF(ABS($E21)&lt;10,11,ABS($E21)+2),ABS($E21)))+IF($F21="",0,IF($F21&lt;0,IF(ABS($F21)&lt;10,11,ABS($F21)+2),ABS($F21)))+IF($G21="",0,IF($G21&lt;0,IF(ABS($G21)&lt;10,11,ABS($G21)+2),ABS($G21)))+IF($H21="",0,IF($H21&lt;0,IF(ABS($H21)&lt;10,11,ABS($H21)+2),ABS($H21))),"")</f>
        <v>0</v>
      </c>
      <c r="AD21" s="84" t="n">
        <f aca="false">IF($T21="=",AC21,"")</f>
        <v>0</v>
      </c>
      <c r="AE21" s="84" t="n">
        <f aca="false">IF($T21="=",AB21,"")</f>
        <v>0</v>
      </c>
      <c r="AF21" s="98"/>
      <c r="AG21" s="98"/>
      <c r="AH21" s="98"/>
      <c r="AI21" s="98"/>
      <c r="AJ21" s="65"/>
      <c r="AK21" s="65"/>
      <c r="AL21" s="65"/>
      <c r="AM21" s="99" t="n">
        <f aca="false">D21</f>
        <v>0</v>
      </c>
      <c r="AN21" s="99" t="n">
        <f aca="false">E21</f>
        <v>0</v>
      </c>
      <c r="AO21" s="99" t="n">
        <f aca="false">F21</f>
        <v>0</v>
      </c>
      <c r="AP21" s="99" t="n">
        <f aca="false">G21</f>
        <v>0</v>
      </c>
      <c r="AQ21" s="99" t="n">
        <f aca="false">H21</f>
        <v>0</v>
      </c>
      <c r="AR21" s="65"/>
      <c r="AS21" s="97" t="s">
        <v>86</v>
      </c>
      <c r="AT21" s="98"/>
      <c r="AU21" s="98"/>
      <c r="AV21" s="98"/>
      <c r="AW21" s="98"/>
      <c r="AX21" s="84" t="n">
        <f aca="false">IF(T21="=",COUNTIF(D21:H21,"&gt;=0"),0)</f>
        <v>0</v>
      </c>
      <c r="AY21" s="84" t="n">
        <f aca="false">IF(T21="=",COUNTIF(D21:H21,"&lt;0"),0)</f>
        <v>0</v>
      </c>
      <c r="AZ21" s="84" t="n">
        <f aca="false">IF(T21="=",COUNTIF(D21:H21,"&lt;0"),0)</f>
        <v>0</v>
      </c>
      <c r="BA21" s="84" t="n">
        <f aca="false">IF(T21="=",COUNTIF(D21:H21,"&gt;=0"),0)</f>
        <v>0</v>
      </c>
      <c r="BB21" s="98"/>
      <c r="BC21" s="98"/>
      <c r="BD21" s="98"/>
      <c r="BE21" s="98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  <c r="IV21" s="65"/>
      <c r="IW21" s="65"/>
      <c r="IX21" s="65"/>
      <c r="IZ21" s="65"/>
    </row>
    <row r="22" customFormat="false" ht="24.7" hidden="false" customHeight="true" outlineLevel="0" collapsed="false">
      <c r="A22" s="91" t="s">
        <v>87</v>
      </c>
      <c r="B22" s="80" t="str">
        <f aca="false">IF(B12=""," ",B12)</f>
        <v> </v>
      </c>
      <c r="C22" s="80" t="str">
        <f aca="false">IF(B16=""," ",B16)</f>
        <v> </v>
      </c>
      <c r="D22" s="91"/>
      <c r="E22" s="92"/>
      <c r="F22" s="92"/>
      <c r="G22" s="68"/>
      <c r="H22" s="93"/>
      <c r="I22" s="92"/>
      <c r="J22" s="68" t="str">
        <f aca="false">IF($U22="FG",0,IF($U22="FD",2,IF($S22="F",IF(COUNTIF($D22:$H22,"&lt;0")=Engagés!C13,IF(AND($B22&lt;&gt;"",$C22&lt;&gt;""),1,0),2),"")))</f>
        <v/>
      </c>
      <c r="K22" s="94"/>
      <c r="L22" s="94"/>
      <c r="M22" s="94"/>
      <c r="N22" s="68" t="str">
        <f aca="false">IF($U22="FG",2,IF($U22="FD",0,IF($S22="F",IF(COUNTIF($D22:$H22,"&lt;0")=Engagés!C13,2,1),"")))</f>
        <v/>
      </c>
      <c r="O22" s="65"/>
      <c r="P22" s="65"/>
      <c r="Q22" s="95"/>
      <c r="R22" s="95" t="n">
        <f aca="false">IF(T22="=",1,0)</f>
        <v>1</v>
      </c>
      <c r="S22" s="89" t="str">
        <f aca="false">IF(OR(B22="",C22=""),"",IF(OR(COUNTIF(D22:H22,"&gt;=0")=Engagés!C13,COUNTIF(D22:H22,"&lt;0")=Engagés!C13,U22="FD",U22="FG"),"F",IF(AND(ISNA(MATCH("wo",D22:H22,0)),ISNA(MATCH("wo-",D22:H22,0))),"","F")))</f>
        <v/>
      </c>
      <c r="T22" s="96" t="str">
        <f aca="false">IF(OR(B22="",C22=""),"",IF(J$31=N$31,"=",""))</f>
        <v>=</v>
      </c>
      <c r="U22" s="89" t="str">
        <f aca="false">IF(ISERROR(MATCH("wo",D22:H22,0)),IF(ISERROR(MATCH("-wo",D22:H22,0)),"","FD"),"FG")</f>
        <v/>
      </c>
      <c r="V22" s="65"/>
      <c r="W22" s="97" t="s">
        <v>88</v>
      </c>
      <c r="X22" s="84" t="n">
        <f aca="false">IF($T22="=",IF($D22="",0,IF($D22&lt;0,ABS($D22),IF($D22&lt;10,11,$D22+2)))+IF($E22="",0,IF($E22&lt;0,ABS($E22),IF($E22&lt;10,11,$E22+2)))+IF($F22="",0,IF($F22&lt;0,ABS($F22),IF($F22&lt;10,11,$F22+2)))+IF($G22="",0,IF($G22&lt;0,ABS($G22),IF($G22&lt;10,11,$G22+2)))+IF($H22="",0,IF($H22&lt;0,ABS($H22),IF($H22&lt;10,11,$H22+2))),"")</f>
        <v>0</v>
      </c>
      <c r="Y22" s="84" t="n">
        <f aca="false">IF($T22="=",IF($D22="",0,IF($D22&lt;0,IF(ABS($D22)&lt;10,11,ABS($D22)+2),ABS($D22)))+IF($E22="",0,IF($E22&lt;0,IF(ABS($E22)&lt;10,11,ABS($E22)+2),ABS($E22)))+IF($F22="",0,IF($F22&lt;0,IF(ABS($F22)&lt;10,11,ABS($F22)+2),ABS($F22)))+IF($G22="",0,IF($G22&lt;0,IF(ABS($G22)&lt;10,11,ABS($G22)+2),ABS($G22)))+IF($H22="",0,IF($H22&lt;0,IF(ABS($H22)&lt;10,11,ABS($H22)+2),ABS($H22))),"")</f>
        <v>0</v>
      </c>
      <c r="Z22" s="98"/>
      <c r="AA22" s="98"/>
      <c r="AB22" s="98"/>
      <c r="AC22" s="98"/>
      <c r="AD22" s="84" t="n">
        <f aca="false">IF($T22="=",Y22,"")</f>
        <v>0</v>
      </c>
      <c r="AE22" s="84" t="n">
        <f aca="false">IF($T22="=",X22,"")</f>
        <v>0</v>
      </c>
      <c r="AF22" s="98"/>
      <c r="AG22" s="98"/>
      <c r="AH22" s="98"/>
      <c r="AI22" s="98"/>
      <c r="AJ22" s="65"/>
      <c r="AK22" s="65"/>
      <c r="AL22" s="65"/>
      <c r="AM22" s="99" t="n">
        <f aca="false">D22</f>
        <v>0</v>
      </c>
      <c r="AN22" s="99" t="n">
        <f aca="false">E22</f>
        <v>0</v>
      </c>
      <c r="AO22" s="99" t="n">
        <f aca="false">F22</f>
        <v>0</v>
      </c>
      <c r="AP22" s="99" t="n">
        <f aca="false">G22</f>
        <v>0</v>
      </c>
      <c r="AQ22" s="99" t="n">
        <f aca="false">H22</f>
        <v>0</v>
      </c>
      <c r="AR22" s="65"/>
      <c r="AS22" s="97" t="s">
        <v>88</v>
      </c>
      <c r="AT22" s="84" t="n">
        <f aca="false">IF(T22="=",COUNTIF(D22:H22,"&gt;=0"),0)</f>
        <v>0</v>
      </c>
      <c r="AU22" s="84" t="n">
        <f aca="false">IF(T22="=",COUNTIF(D22:H22,"&lt;0"),0)</f>
        <v>0</v>
      </c>
      <c r="AV22" s="98"/>
      <c r="AW22" s="98"/>
      <c r="AX22" s="98"/>
      <c r="AY22" s="98"/>
      <c r="AZ22" s="98"/>
      <c r="BA22" s="98"/>
      <c r="BB22" s="84" t="n">
        <f aca="false">IF(T22="=",COUNTIF(D22:H22,"&lt;0"),0)</f>
        <v>0</v>
      </c>
      <c r="BC22" s="84" t="n">
        <f aca="false">IF(T22="=",COUNTIF(D22:H22,"&gt;=0"),0)</f>
        <v>0</v>
      </c>
      <c r="BD22" s="98"/>
      <c r="BE22" s="98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  <c r="IS22" s="65"/>
      <c r="IT22" s="65"/>
      <c r="IU22" s="65"/>
      <c r="IV22" s="65"/>
      <c r="IW22" s="65"/>
      <c r="IX22" s="65"/>
      <c r="IZ22" s="65"/>
    </row>
    <row r="23" customFormat="false" ht="24.7" hidden="false" customHeight="true" outlineLevel="0" collapsed="false">
      <c r="A23" s="91" t="s">
        <v>89</v>
      </c>
      <c r="B23" s="80" t="str">
        <f aca="false">IF(B13=""," ",B13)</f>
        <v> </v>
      </c>
      <c r="C23" s="80" t="str">
        <f aca="false">IF(B14=""," ",B14)</f>
        <v> </v>
      </c>
      <c r="D23" s="91"/>
      <c r="E23" s="92"/>
      <c r="F23" s="92"/>
      <c r="G23" s="68"/>
      <c r="H23" s="93"/>
      <c r="I23" s="92"/>
      <c r="J23" s="94"/>
      <c r="K23" s="68" t="str">
        <f aca="false">IF($U23="FG",0,IF($U23="FD",2,IF($S23="F",IF(COUNTIF($D23:$H23,"&lt;0")=Engagés!C13,IF(AND($B23&lt;&gt;"",$C23&lt;&gt;""),1,0),2),"")))</f>
        <v/>
      </c>
      <c r="L23" s="68" t="str">
        <f aca="false">IF($U23="FG",2,IF($U23="FD",0,IF($S23="F",IF(COUNTIF($D23:$H23,"&lt;0")=Engagés!C13,2,1),"")))</f>
        <v/>
      </c>
      <c r="M23" s="94"/>
      <c r="N23" s="94"/>
      <c r="O23" s="65"/>
      <c r="P23" s="65"/>
      <c r="Q23" s="95"/>
      <c r="R23" s="95" t="n">
        <f aca="false">IF(T23="=",1,0)</f>
        <v>1</v>
      </c>
      <c r="S23" s="89" t="str">
        <f aca="false">IF(OR(B23="",C23=""),"",IF(OR(COUNTIF(D23:H23,"&gt;=0")=Engagés!C13,COUNTIF(D23:H23,"&lt;0")=Engagés!C13,U23="FD",U23="FG"),"F",IF(AND(ISNA(MATCH("wo",D23:H23,0)),ISNA(MATCH("wo-",D23:H23,0))),"","F")))</f>
        <v/>
      </c>
      <c r="T23" s="96" t="str">
        <f aca="false">IF(OR(B23="",C23=""),"",IF(K$31=L$31,"=",""))</f>
        <v>=</v>
      </c>
      <c r="U23" s="89" t="str">
        <f aca="false">IF(ISERROR(MATCH("wo",D23:H23,0)),IF(ISERROR(MATCH("-wo",D23:H23,0)),"","FD"),"FG")</f>
        <v/>
      </c>
      <c r="V23" s="65"/>
      <c r="W23" s="97" t="s">
        <v>90</v>
      </c>
      <c r="X23" s="98"/>
      <c r="Y23" s="98"/>
      <c r="Z23" s="84" t="n">
        <f aca="false">IF($T23="=",IF($D23="",0,IF($D23&lt;0,ABS($D23),IF($D23&lt;10,11,$D23+2)))+IF($E23="",0,IF($E23&lt;0,ABS($E23),IF($E23&lt;10,11,$E23+2)))+IF($F23="",0,IF($F23&lt;0,ABS($F23),IF($F23&lt;10,11,$F23+2)))+IF($G23="",0,IF($G23&lt;0,ABS($G23),IF($G23&lt;10,11,$G23+2)))+IF($H23="",0,IF($H23&lt;0,ABS($H23),IF($H23&lt;10,11,$H23+2))),"")</f>
        <v>0</v>
      </c>
      <c r="AA23" s="84" t="n">
        <f aca="false">IF($T23="=",IF($D23="",0,IF($D23&lt;0,IF(ABS($D23)&lt;10,11,ABS($D23)+2),ABS($D23)))+IF($E23="",0,IF($E23&lt;0,IF(ABS($E23)&lt;10,11,ABS($E23)+2),ABS($E23)))+IF($F23="",0,IF($F23&lt;0,IF(ABS($F23)&lt;10,11,ABS($F23)+2),ABS($F23)))+IF($G23="",0,IF($G23&lt;0,IF(ABS($G23)&lt;10,11,ABS($G23)+2),ABS($G23)))+IF($H23="",0,IF($H23&lt;0,IF(ABS($H23)&lt;10,11,ABS($H23)+2),ABS($H23))),"")</f>
        <v>0</v>
      </c>
      <c r="AB23" s="84" t="n">
        <f aca="false">IF($T23="=",AA23,"")</f>
        <v>0</v>
      </c>
      <c r="AC23" s="84" t="n">
        <f aca="false">IF($T23="=",Z23,"")</f>
        <v>0</v>
      </c>
      <c r="AD23" s="98"/>
      <c r="AE23" s="98"/>
      <c r="AF23" s="98"/>
      <c r="AG23" s="98"/>
      <c r="AH23" s="98"/>
      <c r="AI23" s="98"/>
      <c r="AJ23" s="65"/>
      <c r="AK23" s="65"/>
      <c r="AL23" s="65"/>
      <c r="AM23" s="99" t="n">
        <f aca="false">D23</f>
        <v>0</v>
      </c>
      <c r="AN23" s="99" t="n">
        <f aca="false">E23</f>
        <v>0</v>
      </c>
      <c r="AO23" s="99" t="n">
        <f aca="false">F23</f>
        <v>0</v>
      </c>
      <c r="AP23" s="99" t="n">
        <f aca="false">G23</f>
        <v>0</v>
      </c>
      <c r="AQ23" s="99" t="n">
        <f aca="false">H23</f>
        <v>0</v>
      </c>
      <c r="AR23" s="65"/>
      <c r="AS23" s="97" t="s">
        <v>90</v>
      </c>
      <c r="AT23" s="98"/>
      <c r="AU23" s="98"/>
      <c r="AV23" s="84" t="n">
        <f aca="false">IF(T23="=",COUNTIF(D23:H23,"&gt;=0"),0)</f>
        <v>0</v>
      </c>
      <c r="AW23" s="84" t="n">
        <f aca="false">IF(T23="=",COUNTIF(D23:H23,"&lt;0"),0)</f>
        <v>0</v>
      </c>
      <c r="AX23" s="84" t="n">
        <f aca="false">IF(T23="=",COUNTIF(D23:H23,"&lt;0"),0)</f>
        <v>0</v>
      </c>
      <c r="AY23" s="84" t="n">
        <f aca="false">IF(T23="=",COUNTIF(D23:H23,"&gt;=0"),0)</f>
        <v>0</v>
      </c>
      <c r="AZ23" s="98"/>
      <c r="BA23" s="98"/>
      <c r="BB23" s="98"/>
      <c r="BC23" s="98"/>
      <c r="BD23" s="98"/>
      <c r="BE23" s="98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  <c r="IT23" s="65"/>
      <c r="IU23" s="65"/>
      <c r="IV23" s="65"/>
      <c r="IW23" s="65"/>
      <c r="IX23" s="65"/>
      <c r="IZ23" s="65"/>
    </row>
    <row r="24" customFormat="false" ht="24.7" hidden="false" customHeight="true" outlineLevel="0" collapsed="false">
      <c r="A24" s="91" t="s">
        <v>91</v>
      </c>
      <c r="B24" s="80" t="str">
        <f aca="false">IF(B12=""," ",B12)</f>
        <v> </v>
      </c>
      <c r="C24" s="80" t="str">
        <f aca="false">IF(B15=""," ",B15)</f>
        <v> </v>
      </c>
      <c r="D24" s="91"/>
      <c r="E24" s="92"/>
      <c r="F24" s="92"/>
      <c r="G24" s="68"/>
      <c r="H24" s="93"/>
      <c r="I24" s="92"/>
      <c r="J24" s="68" t="str">
        <f aca="false">IF($U24="FG",0,IF($U24="FD",2,IF($S24="F",IF(COUNTIF($D24:$H24,"&lt;0")=Engagés!C13,IF(AND($B24&lt;&gt;"",$C24&lt;&gt;""),1,0),2),"")))</f>
        <v/>
      </c>
      <c r="K24" s="94"/>
      <c r="L24" s="94"/>
      <c r="M24" s="68" t="str">
        <f aca="false">IF($U24="FG",2,IF($U24="FD",0,IF($S24="F",IF(COUNTIF($D24:$H24,"&lt;0")=Engagés!C13,2,1),"")))</f>
        <v/>
      </c>
      <c r="N24" s="94"/>
      <c r="O24" s="65"/>
      <c r="P24" s="65"/>
      <c r="Q24" s="95"/>
      <c r="R24" s="95" t="n">
        <f aca="false">IF(T24="=",1,0)</f>
        <v>1</v>
      </c>
      <c r="S24" s="89" t="str">
        <f aca="false">IF(OR(B24="",C24=""),"",IF(OR(COUNTIF(D24:H24,"&gt;=0")=Engagés!C13,COUNTIF(D24:H24,"&lt;0")=Engagés!C13,U24="FD",U24="FG"),"F",IF(AND(ISNA(MATCH("wo",D24:H24,0)),ISNA(MATCH("wo-",D24:H24,0))),"","F")))</f>
        <v/>
      </c>
      <c r="T24" s="96" t="str">
        <f aca="false">IF(OR(B24="",C24=""),"",IF(J$31=M$31,"=",""))</f>
        <v>=</v>
      </c>
      <c r="U24" s="89" t="str">
        <f aca="false">IF(ISERROR(MATCH("wo",D24:H24,0)),IF(ISERROR(MATCH("-wo",D24:H24,0)),"","FD"),"FG")</f>
        <v/>
      </c>
      <c r="V24" s="65"/>
      <c r="W24" s="97" t="s">
        <v>92</v>
      </c>
      <c r="X24" s="84" t="n">
        <f aca="false">IF($T24="=",IF($D24="",0,IF($D24&lt;0,ABS($D24),IF($D24&lt;10,11,$D24+2)))+IF($E24="",0,IF($E24&lt;0,ABS($E24),IF($E24&lt;10,11,$E24+2)))+IF($F24="",0,IF($F24&lt;0,ABS($F24),IF($F24&lt;10,11,$F24+2)))+IF($G24="",0,IF($G24&lt;0,ABS($G24),IF($G24&lt;10,11,$G24+2)))+IF($H24="",0,IF($H24&lt;0,ABS($H24),IF($H24&lt;10,11,$H24+2))),"")</f>
        <v>0</v>
      </c>
      <c r="Y24" s="84" t="n">
        <f aca="false">IF($T24="=",IF($D24="",0,IF($D24&lt;0,IF(ABS($D24)&lt;10,11,ABS($D24)+2),ABS($D24)))+IF($E24="",0,IF($E24&lt;0,IF(ABS($E24)&lt;10,11,ABS($E24)+2),ABS($E24)))+IF($F24="",0,IF($F24&lt;0,IF(ABS($F24)&lt;10,11,ABS($F24)+2),ABS($F24)))+IF($G24="",0,IF($G24&lt;0,IF(ABS($G24)&lt;10,11,ABS($G24)+2),ABS($G24)))+IF($H24="",0,IF($H24&lt;0,IF(ABS($H24)&lt;10,11,ABS($H24)+2),ABS($H24))),"")</f>
        <v>0</v>
      </c>
      <c r="Z24" s="98"/>
      <c r="AA24" s="98"/>
      <c r="AB24" s="98"/>
      <c r="AC24" s="98"/>
      <c r="AD24" s="84" t="n">
        <f aca="false">IF($T24="=",Y24,"")</f>
        <v>0</v>
      </c>
      <c r="AE24" s="84" t="n">
        <f aca="false">IF($T24="=",X24,"")</f>
        <v>0</v>
      </c>
      <c r="AF24" s="98"/>
      <c r="AG24" s="98"/>
      <c r="AH24" s="98"/>
      <c r="AI24" s="98"/>
      <c r="AJ24" s="65"/>
      <c r="AK24" s="65"/>
      <c r="AL24" s="65"/>
      <c r="AM24" s="99" t="n">
        <f aca="false">D24</f>
        <v>0</v>
      </c>
      <c r="AN24" s="99" t="n">
        <f aca="false">E24</f>
        <v>0</v>
      </c>
      <c r="AO24" s="99" t="n">
        <f aca="false">F24</f>
        <v>0</v>
      </c>
      <c r="AP24" s="99" t="n">
        <f aca="false">G24</f>
        <v>0</v>
      </c>
      <c r="AQ24" s="99" t="n">
        <f aca="false">H24</f>
        <v>0</v>
      </c>
      <c r="AR24" s="65"/>
      <c r="AS24" s="97" t="s">
        <v>92</v>
      </c>
      <c r="AT24" s="84" t="n">
        <f aca="false">IF(T24="=",COUNTIF(D24:H24,"&gt;=0"),0)</f>
        <v>0</v>
      </c>
      <c r="AU24" s="84" t="n">
        <f aca="false">IF(T24="=",COUNTIF(D24:H24,"&lt;0"),0)</f>
        <v>0</v>
      </c>
      <c r="AV24" s="98"/>
      <c r="AW24" s="98"/>
      <c r="AX24" s="98"/>
      <c r="AY24" s="98"/>
      <c r="AZ24" s="84" t="n">
        <f aca="false">IF(T24="=",COUNTIF(D24:H24,"&lt;0"),0)</f>
        <v>0</v>
      </c>
      <c r="BA24" s="84" t="n">
        <f aca="false">IF(T24="=",COUNTIF(D24:H24,"&gt;=0"),0)</f>
        <v>0</v>
      </c>
      <c r="BB24" s="98"/>
      <c r="BC24" s="98"/>
      <c r="BD24" s="98"/>
      <c r="BE24" s="98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  <c r="IV24" s="65"/>
      <c r="IW24" s="65"/>
      <c r="IX24" s="65"/>
      <c r="IZ24" s="65"/>
    </row>
    <row r="25" customFormat="false" ht="24.7" hidden="false" customHeight="true" outlineLevel="0" collapsed="false">
      <c r="A25" s="91" t="s">
        <v>93</v>
      </c>
      <c r="B25" s="80" t="str">
        <f aca="false">IF(B14=""," ",B14)</f>
        <v> </v>
      </c>
      <c r="C25" s="80" t="str">
        <f aca="false">IF(B16=""," ",B16)</f>
        <v> </v>
      </c>
      <c r="D25" s="91"/>
      <c r="E25" s="92"/>
      <c r="F25" s="92"/>
      <c r="G25" s="68"/>
      <c r="H25" s="93"/>
      <c r="I25" s="92"/>
      <c r="J25" s="94"/>
      <c r="K25" s="94"/>
      <c r="L25" s="68" t="str">
        <f aca="false">IF($U25="FG",0,IF($U25="FD",2,IF($S25="F",IF(COUNTIF($D25:$H25,"&lt;0")=Engagés!C13,IF(AND($B25&lt;&gt;"",$C25&lt;&gt;""),1,0),2),"")))</f>
        <v/>
      </c>
      <c r="M25" s="94"/>
      <c r="N25" s="68" t="str">
        <f aca="false">IF($U25="FG",2,IF($U25="FD",0,IF($S25="F",IF(COUNTIF($D25:$H25,"&lt;0")=Engagés!C13,2,1),"")))</f>
        <v/>
      </c>
      <c r="O25" s="65"/>
      <c r="P25" s="65"/>
      <c r="Q25" s="95"/>
      <c r="R25" s="95" t="n">
        <f aca="false">IF(T25="=",1,0)</f>
        <v>1</v>
      </c>
      <c r="S25" s="89" t="str">
        <f aca="false">IF(OR(B25="",C25=""),"",IF(OR(COUNTIF(D25:H25,"&gt;=0")=Engagés!C13,COUNTIF(D25:H25,"&lt;0")=Engagés!C13,U25="FD",U25="FG"),"F",IF(AND(ISNA(MATCH("wo",D25:H25,0)),ISNA(MATCH("wo-",D25:H25,0))),"","F")))</f>
        <v/>
      </c>
      <c r="T25" s="96" t="str">
        <f aca="false">IF(OR(B25="",C25=""),"",IF(L31=N31,"=",""))</f>
        <v>=</v>
      </c>
      <c r="U25" s="89" t="str">
        <f aca="false">IF(ISERROR(MATCH("wo",D25:H25,0)),IF(ISERROR(MATCH("-wo",D25:H25,0)),"","FD"),"FG")</f>
        <v/>
      </c>
      <c r="V25" s="65"/>
      <c r="W25" s="97" t="s">
        <v>94</v>
      </c>
      <c r="X25" s="98"/>
      <c r="Y25" s="98"/>
      <c r="Z25" s="98"/>
      <c r="AA25" s="98"/>
      <c r="AB25" s="84" t="n">
        <f aca="false">IF($T25="=",IF($D25="",0,IF($D25&lt;0,ABS($D25),IF($D25&lt;10,11,$D25+2)))+IF($E25="",0,IF($E25&lt;0,ABS($E25),IF($E25&lt;10,11,$E25+2)))+IF($F25="",0,IF($F25&lt;0,ABS($F25),IF($F25&lt;10,11,$F25+2)))+IF($G25="",0,IF($G25&lt;0,ABS($G25),IF($G25&lt;10,11,$G25+2)))+IF($H25="",0,IF($H25&lt;0,ABS($H25),IF($H25&lt;10,11,$H25+2))),"")</f>
        <v>0</v>
      </c>
      <c r="AC25" s="84" t="n">
        <f aca="false">IF($T25="=",IF($D25="",0,IF($D25&lt;0,IF(ABS($D25)&lt;10,11,ABS($D25)+2),ABS($D25)))+IF($E25="",0,IF($E25&lt;0,IF(ABS($E25)&lt;10,11,ABS($E25)+2),ABS($E25)))+IF($F25="",0,IF($F25&lt;0,IF(ABS($F25)&lt;10,11,ABS($F25)+2),ABS($F25)))+IF($G25="",0,IF($G25&lt;0,IF(ABS($G25)&lt;10,11,ABS($G25)+2),ABS($G25)))+IF($H25="",0,IF($H25&lt;0,IF(ABS($H25)&lt;10,11,ABS($H25)+2),ABS($H25))),"")</f>
        <v>0</v>
      </c>
      <c r="AD25" s="98"/>
      <c r="AE25" s="98"/>
      <c r="AF25" s="84" t="n">
        <f aca="false">IF($T25="=",AC25,"")</f>
        <v>0</v>
      </c>
      <c r="AG25" s="84" t="n">
        <f aca="false">IF($T25="=",AB25,"")</f>
        <v>0</v>
      </c>
      <c r="AH25" s="98"/>
      <c r="AI25" s="98"/>
      <c r="AJ25" s="65"/>
      <c r="AK25" s="65"/>
      <c r="AL25" s="65"/>
      <c r="AM25" s="99" t="n">
        <f aca="false">D25</f>
        <v>0</v>
      </c>
      <c r="AN25" s="99" t="n">
        <f aca="false">E25</f>
        <v>0</v>
      </c>
      <c r="AO25" s="99" t="n">
        <f aca="false">F25</f>
        <v>0</v>
      </c>
      <c r="AP25" s="99" t="n">
        <f aca="false">G25</f>
        <v>0</v>
      </c>
      <c r="AQ25" s="99" t="n">
        <f aca="false">H25</f>
        <v>0</v>
      </c>
      <c r="AR25" s="65"/>
      <c r="AS25" s="97" t="s">
        <v>94</v>
      </c>
      <c r="AT25" s="98"/>
      <c r="AU25" s="98"/>
      <c r="AV25" s="98"/>
      <c r="AW25" s="98"/>
      <c r="AX25" s="84" t="n">
        <f aca="false">IF(T25="=",COUNTIF(D25:H25,"&gt;=0"),0)</f>
        <v>0</v>
      </c>
      <c r="AY25" s="84" t="n">
        <f aca="false">IF(T25="=",COUNTIF(D25:H25,"&lt;0"),0)</f>
        <v>0</v>
      </c>
      <c r="AZ25" s="84"/>
      <c r="BA25" s="84"/>
      <c r="BB25" s="84" t="n">
        <f aca="false">IF(T25="=",COUNTIF(D25:H25,"&lt;0"),0)</f>
        <v>0</v>
      </c>
      <c r="BC25" s="84" t="n">
        <f aca="false">IF(T25="=",COUNTIF(D25:H25,"&gt;=0"),0)</f>
        <v>0</v>
      </c>
      <c r="BD25" s="98"/>
      <c r="BE25" s="98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  <c r="IS25" s="65"/>
      <c r="IT25" s="65"/>
      <c r="IU25" s="65"/>
      <c r="IV25" s="65"/>
      <c r="IW25" s="65"/>
      <c r="IX25" s="65"/>
      <c r="IZ25" s="65"/>
    </row>
    <row r="26" customFormat="false" ht="24.7" hidden="false" customHeight="true" outlineLevel="0" collapsed="false">
      <c r="A26" s="91" t="s">
        <v>95</v>
      </c>
      <c r="B26" s="80" t="str">
        <f aca="false">IF(B12=""," ",B12)</f>
        <v> </v>
      </c>
      <c r="C26" s="80" t="str">
        <f aca="false">IF(B14=""," ",B14)</f>
        <v> </v>
      </c>
      <c r="D26" s="91"/>
      <c r="E26" s="92"/>
      <c r="F26" s="92"/>
      <c r="G26" s="68"/>
      <c r="H26" s="93"/>
      <c r="I26" s="92"/>
      <c r="J26" s="68" t="str">
        <f aca="false">IF($U26="FG",0,IF($U26="FD",2,IF($S26="F",IF(COUNTIF($D26:$H26,"&lt;0")=Engagés!C13,IF(AND($B26&lt;&gt;"",$C26&lt;&gt;""),1,0),2),"")))</f>
        <v/>
      </c>
      <c r="K26" s="94"/>
      <c r="L26" s="68" t="str">
        <f aca="false">IF($U26="FG",2,IF($U26="FD",0,IF($S26="F",IF(COUNTIF($D26:$H26,"&lt;0")=Engagés!C13,2,1),"")))</f>
        <v/>
      </c>
      <c r="M26" s="94"/>
      <c r="N26" s="94"/>
      <c r="O26" s="65"/>
      <c r="P26" s="65"/>
      <c r="Q26" s="95"/>
      <c r="R26" s="95" t="n">
        <f aca="false">IF(T26="=",1,0)</f>
        <v>1</v>
      </c>
      <c r="S26" s="89" t="str">
        <f aca="false">IF(OR(B26="",C26=""),"",IF(OR(COUNTIF(D26:H26,"&gt;=0")=Engagés!C13,COUNTIF(D26:H26,"&lt;0")=Engagés!C13,U26="FD",U26="FG"),"F",IF(AND(ISNA(MATCH("wo",D26:H26,0)),ISNA(MATCH("wo-",D26:H26,0))),"","F")))</f>
        <v/>
      </c>
      <c r="T26" s="96" t="str">
        <f aca="false">IF(OR(B26="",C26=""),"",IF(J31=L31,"=",""))</f>
        <v>=</v>
      </c>
      <c r="U26" s="89" t="str">
        <f aca="false">IF(ISERROR(MATCH("wo",D26:H26,0)),IF(ISERROR(MATCH("-wo",D26:H26,0)),"","FD"),"FG")</f>
        <v/>
      </c>
      <c r="V26" s="65"/>
      <c r="W26" s="97" t="s">
        <v>96</v>
      </c>
      <c r="X26" s="84" t="n">
        <f aca="false">IF($T26="=",IF($D26="",0,IF($D26&lt;0,ABS($D26),IF($D26&lt;10,11,$D26+2)))+IF($E26="",0,IF($E26&lt;0,ABS($E26),IF($E26&lt;10,11,$E26+2)))+IF($F26="",0,IF($F26&lt;0,ABS($F26),IF($F26&lt;10,11,$F26+2)))+IF($G26="",0,IF($G26&lt;0,ABS($G26),IF($G26&lt;10,11,$G26+2)))+IF($H26="",0,IF($H26&lt;0,ABS($H26),IF($H26&lt;10,11,$H26+2))),"")</f>
        <v>0</v>
      </c>
      <c r="Y26" s="84" t="n">
        <f aca="false">IF($T26="=",IF($D26="",0,IF($D26&lt;0,IF(ABS($D26)&lt;10,11,ABS($D26)+2),ABS($D26)))+IF($E26="",0,IF($E26&lt;0,IF(ABS($E26)&lt;10,11,ABS($E26)+2),ABS($E26)))+IF($F26="",0,IF($F26&lt;0,IF(ABS($F26)&lt;10,11,ABS($F26)+2),ABS($F26)))+IF($G26="",0,IF($G26&lt;0,IF(ABS($G26)&lt;10,11,ABS($G26)+2),ABS($G26)))+IF($H26="",0,IF($H26&lt;0,IF(ABS($H26)&lt;10,11,ABS($H26)+2),ABS($H26))),"")</f>
        <v>0</v>
      </c>
      <c r="Z26" s="98"/>
      <c r="AA26" s="98"/>
      <c r="AB26" s="84" t="n">
        <f aca="false">IF($T26="=",Y26,"")</f>
        <v>0</v>
      </c>
      <c r="AC26" s="84" t="n">
        <f aca="false">IF($T26="=",X26,"")</f>
        <v>0</v>
      </c>
      <c r="AD26" s="98"/>
      <c r="AE26" s="98"/>
      <c r="AF26" s="98"/>
      <c r="AG26" s="98"/>
      <c r="AH26" s="98"/>
      <c r="AI26" s="98"/>
      <c r="AJ26" s="65"/>
      <c r="AK26" s="65"/>
      <c r="AL26" s="65"/>
      <c r="AM26" s="99" t="n">
        <f aca="false">D26</f>
        <v>0</v>
      </c>
      <c r="AN26" s="99" t="n">
        <f aca="false">E26</f>
        <v>0</v>
      </c>
      <c r="AO26" s="99" t="n">
        <f aca="false">F26</f>
        <v>0</v>
      </c>
      <c r="AP26" s="99" t="n">
        <f aca="false">G26</f>
        <v>0</v>
      </c>
      <c r="AQ26" s="99" t="n">
        <f aca="false">H26</f>
        <v>0</v>
      </c>
      <c r="AR26" s="65"/>
      <c r="AS26" s="97" t="s">
        <v>96</v>
      </c>
      <c r="AT26" s="84" t="n">
        <f aca="false">IF(T26="=",COUNTIF(D26:H26,"&gt;=0"),0)</f>
        <v>0</v>
      </c>
      <c r="AU26" s="84" t="n">
        <f aca="false">IF(T26="=",COUNTIF(D26:H26,"&lt;0"),0)</f>
        <v>0</v>
      </c>
      <c r="AV26" s="98"/>
      <c r="AW26" s="98"/>
      <c r="AX26" s="84" t="n">
        <f aca="false">IF(T26="=",COUNTIF(D26:H26,"&lt;0"),0)</f>
        <v>0</v>
      </c>
      <c r="AY26" s="84" t="n">
        <f aca="false">IF(T26="=",COUNTIF(D26:H26,"&gt;=0"),0)</f>
        <v>0</v>
      </c>
      <c r="AZ26" s="98"/>
      <c r="BA26" s="98"/>
      <c r="BB26" s="98"/>
      <c r="BC26" s="98"/>
      <c r="BD26" s="98"/>
      <c r="BE26" s="98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  <c r="IS26" s="65"/>
      <c r="IT26" s="65"/>
      <c r="IU26" s="65"/>
      <c r="IV26" s="65"/>
      <c r="IW26" s="65"/>
      <c r="IX26" s="65"/>
      <c r="IZ26" s="65"/>
    </row>
    <row r="27" customFormat="false" ht="24.7" hidden="false" customHeight="true" outlineLevel="0" collapsed="false">
      <c r="A27" s="91" t="s">
        <v>97</v>
      </c>
      <c r="B27" s="80" t="str">
        <f aca="false">IF(B13=""," ",B13)</f>
        <v> </v>
      </c>
      <c r="C27" s="80" t="str">
        <f aca="false">IF(B15=""," ",B15)</f>
        <v> </v>
      </c>
      <c r="D27" s="91"/>
      <c r="E27" s="92"/>
      <c r="F27" s="92"/>
      <c r="G27" s="68"/>
      <c r="H27" s="93"/>
      <c r="I27" s="92"/>
      <c r="J27" s="94"/>
      <c r="K27" s="68" t="str">
        <f aca="false">IF($U27="FG",0,IF($U27="FD",2,IF($S27="F",IF(COUNTIF($D27:$H27,"&lt;0")=Engagés!C13,IF(AND($B27&lt;&gt;"",$C27&lt;&gt;""),1,0),2),"")))</f>
        <v/>
      </c>
      <c r="L27" s="94"/>
      <c r="M27" s="68" t="str">
        <f aca="false">IF($U27="FG",2,IF($U27="FD",0,IF($S27="F",IF(COUNTIF($D27:$H27,"&lt;0")=Engagés!C13,2,1),"")))</f>
        <v/>
      </c>
      <c r="N27" s="94"/>
      <c r="O27" s="65"/>
      <c r="P27" s="65"/>
      <c r="Q27" s="95"/>
      <c r="R27" s="95" t="n">
        <f aca="false">IF(T27="=",1,0)</f>
        <v>1</v>
      </c>
      <c r="S27" s="89" t="str">
        <f aca="false">IF(OR(B27="",C27=""),"",IF(OR(COUNTIF(D27:H27,"&gt;=0")=Engagés!C13,COUNTIF(D27:H27,"&lt;0")=Engagés!C13,U27="FD",U27="FG"),"F",IF(AND(ISNA(MATCH("wo",D27:H27,0)),ISNA(MATCH("wo-",D27:H27,0))),"","F")))</f>
        <v/>
      </c>
      <c r="T27" s="96" t="str">
        <f aca="false">IF(OR(B27="",C27=""),"",IF(K31=M31,"=",""))</f>
        <v>=</v>
      </c>
      <c r="U27" s="89" t="str">
        <f aca="false">IF(ISERROR(MATCH("wo",D27:H27,0)),IF(ISERROR(MATCH("-wo",D27:H27,0)),"","FD"),"FG")</f>
        <v/>
      </c>
      <c r="V27" s="65"/>
      <c r="W27" s="97" t="s">
        <v>98</v>
      </c>
      <c r="X27" s="98"/>
      <c r="Y27" s="98"/>
      <c r="Z27" s="84" t="n">
        <f aca="false">IF($T27="=",IF($D27="",0,IF($D27&lt;0,ABS($D27),IF($D27&lt;10,11,$D27+2)))+IF($E27="",0,IF($E27&lt;0,ABS($E27),IF($E27&lt;10,11,$E27+2)))+IF($F27="",0,IF($F27&lt;0,ABS($F27),IF($F27&lt;10,11,$F27+2)))+IF($G27="",0,IF($G27&lt;0,ABS($G27),IF($G27&lt;10,11,$G27+2)))+IF($H27="",0,IF($H27&lt;0,ABS($H27),IF($H27&lt;10,11,$H27+2))),"")</f>
        <v>0</v>
      </c>
      <c r="AA27" s="84" t="n">
        <f aca="false">IF($T27="=",IF($D27="",0,IF($D27&lt;0,IF(ABS($D27)&lt;10,11,ABS($D27)+2),ABS($D27)))+IF($E27="",0,IF($E27&lt;0,IF(ABS($E27)&lt;10,11,ABS($E27)+2),ABS($E27)))+IF($F27="",0,IF($F27&lt;0,IF(ABS($F27)&lt;10,11,ABS($F27)+2),ABS($F27)))+IF($G27="",0,IF($G27&lt;0,IF(ABS($G27)&lt;10,11,ABS($G27)+2),ABS($G27)))+IF($H27="",0,IF($H27&lt;0,IF(ABS($H27)&lt;10,11,ABS($H27)+2),ABS($H27))),"")</f>
        <v>0</v>
      </c>
      <c r="AB27" s="98"/>
      <c r="AC27" s="98"/>
      <c r="AD27" s="84" t="n">
        <f aca="false">IF($T27="=",AA27,"")</f>
        <v>0</v>
      </c>
      <c r="AE27" s="84" t="n">
        <f aca="false">IF($T27="=",Z27,"")</f>
        <v>0</v>
      </c>
      <c r="AF27" s="98"/>
      <c r="AG27" s="98"/>
      <c r="AH27" s="98"/>
      <c r="AI27" s="98"/>
      <c r="AJ27" s="65"/>
      <c r="AK27" s="65"/>
      <c r="AL27" s="65"/>
      <c r="AM27" s="99" t="n">
        <f aca="false">D27</f>
        <v>0</v>
      </c>
      <c r="AN27" s="99" t="n">
        <f aca="false">E27</f>
        <v>0</v>
      </c>
      <c r="AO27" s="99" t="n">
        <f aca="false">F27</f>
        <v>0</v>
      </c>
      <c r="AP27" s="99" t="n">
        <f aca="false">G27</f>
        <v>0</v>
      </c>
      <c r="AQ27" s="99" t="n">
        <f aca="false">H27</f>
        <v>0</v>
      </c>
      <c r="AR27" s="65"/>
      <c r="AS27" s="97" t="s">
        <v>98</v>
      </c>
      <c r="AT27" s="98"/>
      <c r="AU27" s="98"/>
      <c r="AV27" s="84" t="n">
        <f aca="false">IF(T27="=",COUNTIF(D27:H27,"&gt;=0"),0)</f>
        <v>0</v>
      </c>
      <c r="AW27" s="84" t="n">
        <f aca="false">IF(T27="=",COUNTIF(D27:H27,"&lt;0"),0)</f>
        <v>0</v>
      </c>
      <c r="AX27" s="98"/>
      <c r="AY27" s="98"/>
      <c r="AZ27" s="84" t="n">
        <f aca="false">IF(T27="=",COUNTIF(D27:H27,"&lt;0"),0)</f>
        <v>0</v>
      </c>
      <c r="BA27" s="84" t="n">
        <f aca="false">IF(T27="=",COUNTIF(D27:H27,"&gt;=0"),0)</f>
        <v>0</v>
      </c>
      <c r="BB27" s="98"/>
      <c r="BC27" s="98"/>
      <c r="BD27" s="98"/>
      <c r="BE27" s="98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  <c r="IS27" s="65"/>
      <c r="IT27" s="65"/>
      <c r="IU27" s="65"/>
      <c r="IV27" s="65"/>
      <c r="IW27" s="65"/>
      <c r="IX27" s="65"/>
      <c r="IZ27" s="65"/>
    </row>
    <row r="28" customFormat="false" ht="24.7" hidden="false" customHeight="true" outlineLevel="0" collapsed="false">
      <c r="A28" s="91" t="s">
        <v>99</v>
      </c>
      <c r="B28" s="80" t="str">
        <f aca="false">IF(B12=""," ",B12)</f>
        <v> </v>
      </c>
      <c r="C28" s="80" t="str">
        <f aca="false">IF(B13=""," ",B13)</f>
        <v> </v>
      </c>
      <c r="D28" s="91"/>
      <c r="E28" s="92"/>
      <c r="F28" s="92"/>
      <c r="G28" s="68"/>
      <c r="H28" s="93"/>
      <c r="I28" s="92"/>
      <c r="J28" s="68" t="str">
        <f aca="false">IF($U28="FG",0,IF($U28="FD",2,IF($S28="F",IF(COUNTIF($D28:$H28,"&lt;0")=Engagés!C13,IF(AND($B28&lt;&gt;"",$C28&lt;&gt;""),1,0),2),"")))</f>
        <v/>
      </c>
      <c r="K28" s="68" t="str">
        <f aca="false">IF($U28="FG",2,IF($U28="FD",0,IF($S28="F",IF(COUNTIF($D28:$H28,"&lt;0")=Engagés!C13,2,1),"")))</f>
        <v/>
      </c>
      <c r="L28" s="94"/>
      <c r="M28" s="94"/>
      <c r="N28" s="94"/>
      <c r="O28" s="65"/>
      <c r="P28" s="65"/>
      <c r="Q28" s="95"/>
      <c r="R28" s="95" t="n">
        <f aca="false">IF(T28="=",1,0)</f>
        <v>1</v>
      </c>
      <c r="S28" s="89" t="str">
        <f aca="false">IF(OR(B28="",C28=""),"",IF(OR(COUNTIF(D28:H28,"&gt;=0")=Engagés!C13,COUNTIF(D28:H28,"&lt;0")=Engagés!C13,U28="FD",U28="FG"),"F",IF(AND(ISNA(MATCH("wo",D28:H28,0)),ISNA(MATCH("wo-",D28:H28,0))),"","F")))</f>
        <v/>
      </c>
      <c r="T28" s="96" t="str">
        <f aca="false">IF(OR(B28="",C28=""),"",IF(J31=K31,"=",""))</f>
        <v>=</v>
      </c>
      <c r="U28" s="89" t="str">
        <f aca="false">IF(ISERROR(MATCH("wo",D28:H28,0)),IF(ISERROR(MATCH("-wo",D28:H28,0)),"","FD"),"FG")</f>
        <v/>
      </c>
      <c r="V28" s="65"/>
      <c r="W28" s="97" t="s">
        <v>100</v>
      </c>
      <c r="X28" s="84" t="n">
        <f aca="false">IF($T28="=",IF($D28="",0,IF($D28&lt;0,ABS($D28),IF($D28&lt;10,11,$D28+2)))+IF($E28="",0,IF($E28&lt;0,ABS($E28),IF($E28&lt;10,11,$E28+2)))+IF($F28="",0,IF($F28&lt;0,ABS($F28),IF($F28&lt;10,11,$F28+2)))+IF($G28="",0,IF($G28&lt;0,ABS($G28),IF($G28&lt;10,11,$G28+2)))+IF($H28="",0,IF($H28&lt;0,ABS($H28),IF($H28&lt;10,11,$H28+2))),"")</f>
        <v>0</v>
      </c>
      <c r="Y28" s="84" t="n">
        <f aca="false">IF($T28="=",IF($D28="",0,IF($D28&lt;0,IF(ABS($D28)&lt;10,11,ABS($D28)+2),ABS($D28)))+IF($E28="",0,IF($E28&lt;0,IF(ABS($E28)&lt;10,11,ABS($E28)+2),ABS($E28)))+IF($F28="",0,IF($F28&lt;0,IF(ABS($F28)&lt;10,11,ABS($F28)+2),ABS($F28)))+IF($G28="",0,IF($G28&lt;0,IF(ABS($G28)&lt;10,11,ABS($G28)+2),ABS($G28)))+IF($H28="",0,IF($H28&lt;0,IF(ABS($H28)&lt;10,11,ABS($H28)+2),ABS($H28))),"")</f>
        <v>0</v>
      </c>
      <c r="Z28" s="84" t="n">
        <f aca="false">IF($T28="=",Y28,"")</f>
        <v>0</v>
      </c>
      <c r="AA28" s="84" t="n">
        <f aca="false">IF($T28="=",X28,"")</f>
        <v>0</v>
      </c>
      <c r="AB28" s="98"/>
      <c r="AC28" s="98"/>
      <c r="AD28" s="98"/>
      <c r="AE28" s="98"/>
      <c r="AF28" s="98"/>
      <c r="AG28" s="98"/>
      <c r="AH28" s="98"/>
      <c r="AI28" s="98"/>
      <c r="AJ28" s="65"/>
      <c r="AK28" s="65"/>
      <c r="AL28" s="65"/>
      <c r="AM28" s="99" t="n">
        <f aca="false">D28</f>
        <v>0</v>
      </c>
      <c r="AN28" s="99" t="n">
        <f aca="false">E28</f>
        <v>0</v>
      </c>
      <c r="AO28" s="99" t="n">
        <f aca="false">F28</f>
        <v>0</v>
      </c>
      <c r="AP28" s="99" t="n">
        <f aca="false">G28</f>
        <v>0</v>
      </c>
      <c r="AQ28" s="99" t="n">
        <f aca="false">H28</f>
        <v>0</v>
      </c>
      <c r="AR28" s="65"/>
      <c r="AS28" s="97" t="s">
        <v>100</v>
      </c>
      <c r="AT28" s="84" t="n">
        <f aca="false">IF(T28="=",COUNTIF(D28:H28,"&gt;=0"),0)</f>
        <v>0</v>
      </c>
      <c r="AU28" s="84" t="n">
        <f aca="false">IF(T28="=",COUNTIF(D28:H28,"&lt;0"),0)</f>
        <v>0</v>
      </c>
      <c r="AV28" s="84" t="n">
        <f aca="false">IF(T28="=",COUNTIF(D28:H28,"&lt;0"),0)</f>
        <v>0</v>
      </c>
      <c r="AW28" s="84" t="n">
        <f aca="false">IF(T28="=",COUNTIF(D28:H28,"&gt;=0"),0)</f>
        <v>0</v>
      </c>
      <c r="AX28" s="98"/>
      <c r="AY28" s="98"/>
      <c r="AZ28" s="98"/>
      <c r="BA28" s="98"/>
      <c r="BB28" s="98"/>
      <c r="BC28" s="98"/>
      <c r="BD28" s="98"/>
      <c r="BE28" s="98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  <c r="IV28" s="65"/>
      <c r="IW28" s="65"/>
      <c r="IX28" s="65"/>
      <c r="IZ28" s="65"/>
    </row>
    <row r="29" customFormat="false" ht="24.7" hidden="false" customHeight="true" outlineLevel="0" collapsed="false">
      <c r="A29" s="91" t="s">
        <v>101</v>
      </c>
      <c r="B29" s="80" t="str">
        <f aca="false">IF(B15=""," ",B15)</f>
        <v> </v>
      </c>
      <c r="C29" s="80" t="str">
        <f aca="false">IF(B16=""," ",B16)</f>
        <v> </v>
      </c>
      <c r="D29" s="91"/>
      <c r="E29" s="92"/>
      <c r="F29" s="92"/>
      <c r="G29" s="68"/>
      <c r="H29" s="93"/>
      <c r="I29" s="92"/>
      <c r="J29" s="94"/>
      <c r="K29" s="94"/>
      <c r="L29" s="94"/>
      <c r="M29" s="68" t="str">
        <f aca="false">IF($U29="FG",0,IF($U29="FD",2,IF($S29="F",IF(COUNTIF($D29:$H29,"&lt;0")=Engagés!C13,IF(AND($B29&lt;&gt;"",$C29&lt;&gt;""),1,0),2),"")))</f>
        <v/>
      </c>
      <c r="N29" s="68" t="str">
        <f aca="false">IF($U29="FG",2,IF($U29="FD",0,IF($S29="F",IF(COUNTIF($D29:$H29,"&lt;0")=Engagés!C13,2,1),"")))</f>
        <v/>
      </c>
      <c r="O29" s="65"/>
      <c r="P29" s="65"/>
      <c r="Q29" s="95"/>
      <c r="R29" s="95" t="n">
        <f aca="false">IF(T29="=",1,0)</f>
        <v>1</v>
      </c>
      <c r="S29" s="89" t="str">
        <f aca="false">IF(OR(B29="",C29=""),"",IF(OR(COUNTIF(D29:H29,"&gt;=0")=Engagés!C13,COUNTIF(D29:H29,"&lt;0")=Engagés!C13,U29="FD",U29="FG"),"F",IF(AND(ISNA(MATCH("wo",D29:H29,0)),ISNA(MATCH("wo-",D29:H29,0))),"","F")))</f>
        <v/>
      </c>
      <c r="T29" s="100" t="str">
        <f aca="false">IF(OR(B29="",C29=""),"",IF(M31=N31,"=",""))</f>
        <v>=</v>
      </c>
      <c r="U29" s="89" t="str">
        <f aca="false">IF(ISERROR(MATCH("wo",D29:H29,0)),IF(ISERROR(MATCH("-wo",D29:H29,0)),"","FD"),"FG")</f>
        <v/>
      </c>
      <c r="V29" s="65"/>
      <c r="W29" s="97" t="s">
        <v>102</v>
      </c>
      <c r="X29" s="98"/>
      <c r="Y29" s="98"/>
      <c r="Z29" s="98"/>
      <c r="AA29" s="98"/>
      <c r="AB29" s="98"/>
      <c r="AC29" s="98"/>
      <c r="AD29" s="84" t="n">
        <f aca="false">IF($T29="=",IF($D29="",0,IF($D29&lt;0,ABS($D29),IF($D29&lt;10,11,$D29+2)))+IF($E29="",0,IF($E29&lt;0,ABS($E29),IF($E29&lt;10,11,$E29+2)))+IF($F29="",0,IF($F29&lt;0,ABS($F29),IF($F29&lt;10,11,$F29+2)))+IF($G29="",0,IF($G29&lt;0,ABS($G29),IF($G29&lt;10,11,$G29+2)))+IF($H29="",0,IF($H29&lt;0,ABS($H29),IF($H29&lt;10,11,$H29+2))),"")</f>
        <v>0</v>
      </c>
      <c r="AE29" s="84" t="n">
        <f aca="false">IF($T29="=",IF($D29="",0,IF($D29&lt;0,IF(ABS($D29)&lt;10,11,ABS($D29)+2),ABS($D29)))+IF($E29="",0,IF($E29&lt;0,IF(ABS($E29)&lt;10,11,ABS($E29)+2),ABS($E29)))+IF($F29="",0,IF($F29&lt;0,IF(ABS($F29)&lt;10,11,ABS($F29)+2),ABS($F29)))+IF($G29="",0,IF($G29&lt;0,IF(ABS($G29)&lt;10,11,ABS($G29)+2),ABS($G29)))+IF($H29="",0,IF($H29&lt;0,IF(ABS($H29)&lt;10,11,ABS($H29)+2),ABS($H29))),"")</f>
        <v>0</v>
      </c>
      <c r="AF29" s="84" t="n">
        <f aca="false">IF($T29="=",AE29,"")</f>
        <v>0</v>
      </c>
      <c r="AG29" s="84" t="n">
        <f aca="false">IF($T29="=",AD29,"")</f>
        <v>0</v>
      </c>
      <c r="AH29" s="98"/>
      <c r="AI29" s="98"/>
      <c r="AJ29" s="65"/>
      <c r="AK29" s="65"/>
      <c r="AL29" s="65"/>
      <c r="AM29" s="99" t="n">
        <f aca="false">D29</f>
        <v>0</v>
      </c>
      <c r="AN29" s="99" t="n">
        <f aca="false">E29</f>
        <v>0</v>
      </c>
      <c r="AO29" s="99" t="n">
        <f aca="false">F29</f>
        <v>0</v>
      </c>
      <c r="AP29" s="99" t="n">
        <f aca="false">G29</f>
        <v>0</v>
      </c>
      <c r="AQ29" s="99" t="n">
        <f aca="false">H29</f>
        <v>0</v>
      </c>
      <c r="AR29" s="65"/>
      <c r="AS29" s="97" t="s">
        <v>102</v>
      </c>
      <c r="AT29" s="98"/>
      <c r="AU29" s="98"/>
      <c r="AV29" s="98"/>
      <c r="AW29" s="98"/>
      <c r="AX29" s="98"/>
      <c r="AY29" s="98"/>
      <c r="AZ29" s="84" t="n">
        <f aca="false">IF(T29="=",COUNTIF(D29:H29,"&gt;=0"),0)</f>
        <v>0</v>
      </c>
      <c r="BA29" s="84" t="n">
        <f aca="false">IF(T29="=",COUNTIF(D29:H29,"&lt;0"),0)</f>
        <v>0</v>
      </c>
      <c r="BB29" s="84" t="n">
        <f aca="false">IF(T29="=",COUNTIF(D29:H29,"&lt;0"),0)</f>
        <v>0</v>
      </c>
      <c r="BC29" s="84" t="n">
        <f aca="false">IF(T29="=",COUNTIF(D29:H29,"&gt;=0"),0)</f>
        <v>0</v>
      </c>
      <c r="BD29" s="98"/>
      <c r="BE29" s="98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65"/>
      <c r="IS29" s="65"/>
      <c r="IT29" s="65"/>
      <c r="IU29" s="65"/>
      <c r="IV29" s="65"/>
      <c r="IW29" s="65"/>
      <c r="IX29" s="65"/>
      <c r="IZ29" s="65"/>
    </row>
    <row r="30" customFormat="false" ht="20.1" hidden="false" customHeight="true" outlineLevel="0" collapsed="false">
      <c r="A30" s="62"/>
      <c r="B30" s="62"/>
      <c r="C30" s="62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95"/>
      <c r="R30" s="95"/>
      <c r="S30" s="89" t="n">
        <f aca="false">COUNTIF(S20:S29,"F")</f>
        <v>0</v>
      </c>
      <c r="T30" s="100" t="n">
        <f aca="false">SUM(R20:R30)</f>
        <v>10</v>
      </c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  <c r="II30" s="62"/>
      <c r="IJ30" s="62"/>
      <c r="IK30" s="62"/>
      <c r="IL30" s="62"/>
      <c r="IM30" s="62"/>
      <c r="IN30" s="62"/>
      <c r="IO30" s="62"/>
      <c r="IP30" s="62"/>
      <c r="IQ30" s="62"/>
      <c r="IR30" s="62"/>
      <c r="IS30" s="62"/>
      <c r="IT30" s="62"/>
      <c r="IU30" s="62"/>
    </row>
    <row r="31" customFormat="false" ht="20.1" hidden="false" customHeight="true" outlineLevel="0" collapsed="false">
      <c r="A31" s="65"/>
      <c r="B31" s="65"/>
      <c r="C31" s="65"/>
      <c r="D31" s="101" t="s">
        <v>103</v>
      </c>
      <c r="E31" s="101"/>
      <c r="F31" s="101"/>
      <c r="G31" s="101"/>
      <c r="H31" s="101"/>
      <c r="I31" s="102"/>
      <c r="J31" s="103" t="n">
        <f aca="false">SUM(J20:J30)</f>
        <v>0</v>
      </c>
      <c r="K31" s="103" t="n">
        <f aca="false">SUM(K20:K30)</f>
        <v>0</v>
      </c>
      <c r="L31" s="103" t="n">
        <f aca="false">SUM(L20:L30)</f>
        <v>0</v>
      </c>
      <c r="M31" s="103" t="n">
        <f aca="false">SUM(M20:M30)</f>
        <v>0</v>
      </c>
      <c r="N31" s="103" t="n">
        <f aca="false">SUM(N20:N30)</f>
        <v>0</v>
      </c>
      <c r="O31" s="65"/>
      <c r="P31" s="65"/>
      <c r="Q31" s="95"/>
      <c r="R31" s="95"/>
      <c r="S31" s="75"/>
      <c r="T31" s="65"/>
      <c r="U31" s="65"/>
      <c r="V31" s="65"/>
      <c r="W31" s="65"/>
      <c r="X31" s="104" t="n">
        <f aca="false">SUM(X20:X30)</f>
        <v>0</v>
      </c>
      <c r="Y31" s="104" t="n">
        <f aca="false">SUM(Y20:Y30)</f>
        <v>0</v>
      </c>
      <c r="Z31" s="104" t="n">
        <f aca="false">SUM(Z20:Z30)</f>
        <v>0</v>
      </c>
      <c r="AA31" s="104" t="n">
        <f aca="false">SUM(AA20:AA30)</f>
        <v>0</v>
      </c>
      <c r="AB31" s="104" t="n">
        <f aca="false">SUM(AB20:AB30)</f>
        <v>0</v>
      </c>
      <c r="AC31" s="104" t="n">
        <f aca="false">SUM(AC20:AC30)</f>
        <v>0</v>
      </c>
      <c r="AD31" s="104" t="n">
        <f aca="false">SUM(AD20:AD30)</f>
        <v>0</v>
      </c>
      <c r="AE31" s="104" t="n">
        <f aca="false">SUM(AE20:AE30)</f>
        <v>0</v>
      </c>
      <c r="AF31" s="104" t="n">
        <f aca="false">SUM(AF20:AF30)</f>
        <v>0</v>
      </c>
      <c r="AG31" s="104" t="n">
        <f aca="false">SUM(AG20:AG30)</f>
        <v>0</v>
      </c>
      <c r="AH31" s="104" t="n">
        <f aca="false">SUM(AH20:AH30)</f>
        <v>0</v>
      </c>
      <c r="AI31" s="104" t="n">
        <f aca="false">SUM(AI20:AI30)</f>
        <v>0</v>
      </c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104" t="n">
        <f aca="false">SUM(AT20:AT30)</f>
        <v>0</v>
      </c>
      <c r="AU31" s="104" t="n">
        <f aca="false">SUM(AU20:AU30)</f>
        <v>0</v>
      </c>
      <c r="AV31" s="104" t="n">
        <f aca="false">SUM(AV20:AV30)</f>
        <v>0</v>
      </c>
      <c r="AW31" s="104" t="n">
        <f aca="false">SUM(AW20:AW30)</f>
        <v>0</v>
      </c>
      <c r="AX31" s="104" t="n">
        <f aca="false">SUM(AX20:AX30)</f>
        <v>0</v>
      </c>
      <c r="AY31" s="104" t="n">
        <f aca="false">SUM(AY20:AY30)</f>
        <v>0</v>
      </c>
      <c r="AZ31" s="104" t="n">
        <f aca="false">SUM(AZ20:AZ30)</f>
        <v>0</v>
      </c>
      <c r="BA31" s="104" t="n">
        <f aca="false">SUM(BA20:BA30)</f>
        <v>0</v>
      </c>
      <c r="BB31" s="104" t="n">
        <f aca="false">SUM(BB20:BB30)</f>
        <v>0</v>
      </c>
      <c r="BC31" s="104" t="n">
        <f aca="false">SUM(BC20:BC30)</f>
        <v>0</v>
      </c>
      <c r="BD31" s="104" t="n">
        <f aca="false">SUM(BD20:BD30)</f>
        <v>0</v>
      </c>
      <c r="BE31" s="104" t="n">
        <f aca="false">SUM(BE20:BE30)</f>
        <v>0</v>
      </c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  <c r="IQ31" s="65"/>
      <c r="IR31" s="65"/>
      <c r="IS31" s="65"/>
      <c r="IT31" s="65"/>
      <c r="IU31" s="65"/>
      <c r="IV31" s="65"/>
      <c r="IW31" s="65"/>
      <c r="IX31" s="65"/>
      <c r="IZ31" s="65"/>
    </row>
    <row r="32" customFormat="false" ht="20.1" hidden="false" customHeight="true" outlineLevel="0" collapsed="false">
      <c r="A32" s="65"/>
      <c r="B32" s="73" t="s">
        <v>104</v>
      </c>
      <c r="C32" s="65"/>
      <c r="D32" s="105" t="s">
        <v>105</v>
      </c>
      <c r="E32" s="105"/>
      <c r="F32" s="105"/>
      <c r="G32" s="105"/>
      <c r="H32" s="105"/>
      <c r="I32" s="79"/>
      <c r="J32" s="68" t="str">
        <f aca="false">IF($AF$35&lt;&gt;"ok","",$AI36)</f>
        <v/>
      </c>
      <c r="K32" s="68" t="str">
        <f aca="false">IF($AF$35&lt;&gt;"ok","",$AI37)</f>
        <v/>
      </c>
      <c r="L32" s="68" t="str">
        <f aca="false">IF($AF$35&lt;&gt;"ok","",$AI38)</f>
        <v/>
      </c>
      <c r="M32" s="68" t="str">
        <f aca="false">IF($AF$35&lt;&gt;"ok","",$AI39)</f>
        <v/>
      </c>
      <c r="N32" s="68" t="str">
        <f aca="false">IF($AF$35&lt;&gt;"ok","",$AI40)</f>
        <v/>
      </c>
      <c r="O32" s="65"/>
      <c r="P32" s="65"/>
      <c r="Q32" s="75"/>
      <c r="R32" s="75"/>
      <c r="S32" s="65"/>
      <c r="T32" s="65"/>
      <c r="U32" s="65"/>
      <c r="V32" s="65"/>
      <c r="W32" s="65"/>
      <c r="X32" s="106" t="str">
        <f aca="false">IF((X31+Y31)&lt;&gt;0,X31/Y31,"")</f>
        <v/>
      </c>
      <c r="Y32" s="106" t="str">
        <f aca="false">IF((Y31+Z31)&lt;&gt;0,Y31/Z31,"")</f>
        <v/>
      </c>
      <c r="Z32" s="106" t="str">
        <f aca="false">IF((Z31+AA31)&lt;&gt;0,Z31/AA31,"")</f>
        <v/>
      </c>
      <c r="AA32" s="106" t="str">
        <f aca="false">IF((AA31+AB31)&lt;&gt;0,AA31/AB31,"")</f>
        <v/>
      </c>
      <c r="AB32" s="106" t="str">
        <f aca="false">IF((AB31+AC31)&lt;&gt;0,AB31/AC31,"")</f>
        <v/>
      </c>
      <c r="AC32" s="106"/>
      <c r="AD32" s="106" t="str">
        <f aca="false">IF((AD31+AE31)&lt;&gt;0,AD31/AE31,"")</f>
        <v/>
      </c>
      <c r="AE32" s="106"/>
      <c r="AF32" s="106" t="str">
        <f aca="false">IF((AF31+AG31)&lt;&gt;0,AF31/AG31,"")</f>
        <v/>
      </c>
      <c r="AG32" s="106"/>
      <c r="AH32" s="106" t="str">
        <f aca="false">IF((AH31+AI31)&lt;&gt;0,AH31/AI31,"")</f>
        <v/>
      </c>
      <c r="AI32" s="106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107" t="str">
        <f aca="false">IF((AT31+AU31)&lt;&gt;0,IF(AU31=0,AT31,AT31/AU31),"")</f>
        <v/>
      </c>
      <c r="AU32" s="107"/>
      <c r="AV32" s="107" t="str">
        <f aca="false">IF((AV31+AW31)&lt;&gt;0,IF(AW31=0,AV31,AV31/AW31),"")</f>
        <v/>
      </c>
      <c r="AW32" s="107" t="str">
        <f aca="false">IF((AW31+AX31)&lt;&gt;0,IF(AX31=0,AW31,AW31/AX31),"")</f>
        <v/>
      </c>
      <c r="AX32" s="107" t="str">
        <f aca="false">IF((AX31+AY31)&lt;&gt;0,IF(AY31=0,AX31,AX31/AY31),"")</f>
        <v/>
      </c>
      <c r="AY32" s="107" t="str">
        <f aca="false">IF((AY31+AZ31)&lt;&gt;0,IF(AZ31=0,AY31,AY31/AZ31),"")</f>
        <v/>
      </c>
      <c r="AZ32" s="107" t="str">
        <f aca="false">IF((AZ31+BA31)&lt;&gt;0,IF(BA31=0,AZ31,AZ31/BA31),"")</f>
        <v/>
      </c>
      <c r="BA32" s="107" t="str">
        <f aca="false">IF((BA31+BB31)&lt;&gt;0,IF(BB31=0,BA31,BA31/BB31),"")</f>
        <v/>
      </c>
      <c r="BB32" s="107" t="str">
        <f aca="false">IF((BB31+BC31)&lt;&gt;0,IF(BC31=0,BB31,BB31/BC31),"")</f>
        <v/>
      </c>
      <c r="BC32" s="107" t="str">
        <f aca="false">IF((BC31+BD31)&lt;&gt;0,IF(BD31=0,BC31,BC31/BD31),"")</f>
        <v/>
      </c>
      <c r="BD32" s="107" t="str">
        <f aca="false">IF((BD31+BE31)&lt;&gt;0,IF(BE31=0,BD31,BD31/BE31),"")</f>
        <v/>
      </c>
      <c r="BE32" s="107" t="str">
        <f aca="false">IF((BE31+BF31)&lt;&gt;0,IF(BF31=0,BE31,BE31/BF31),"")</f>
        <v/>
      </c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  <c r="IV32" s="65"/>
      <c r="IW32" s="65"/>
      <c r="IX32" s="65"/>
      <c r="IZ32" s="65"/>
    </row>
    <row r="33" customFormat="false" ht="20.1" hidden="false" customHeight="true" outlineLevel="0" collapsed="false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108" t="n">
        <f aca="false">6-COUNTIF(B12:B17,"=0")-COUNTIF(B12:B17,"")</f>
        <v>0</v>
      </c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  <c r="IW33" s="65"/>
      <c r="IX33" s="65"/>
      <c r="IZ33" s="65"/>
    </row>
    <row r="34" customFormat="false" ht="20.1" hidden="false" customHeight="true" outlineLevel="0" collapsed="false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110"/>
      <c r="U34" s="65"/>
      <c r="V34" s="65"/>
      <c r="W34" s="65"/>
      <c r="X34" s="111" t="s">
        <v>106</v>
      </c>
      <c r="Y34" s="111"/>
      <c r="Z34" s="111"/>
      <c r="AA34" s="111"/>
      <c r="AB34" s="112" t="s">
        <v>107</v>
      </c>
      <c r="AC34" s="112"/>
      <c r="AD34" s="112"/>
      <c r="AE34" s="112"/>
      <c r="AF34" s="108" t="n">
        <f aca="false">IF(AF33=6,15,IF(AF33=5,10,IF(AF33=4,6,IF(AF33=3,3,IF(AF33=2,1,0)))))</f>
        <v>0</v>
      </c>
      <c r="AG34" s="113" t="s">
        <v>108</v>
      </c>
      <c r="AH34" s="113"/>
      <c r="AI34" s="113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  <c r="IW34" s="65"/>
      <c r="IX34" s="65"/>
      <c r="IZ34" s="65"/>
    </row>
    <row r="35" customFormat="false" ht="29.15" hidden="false" customHeight="true" outlineLevel="0" collapsed="false">
      <c r="A35" s="65"/>
      <c r="B35" s="87" t="s">
        <v>109</v>
      </c>
      <c r="C35" s="114"/>
      <c r="D35" s="115" t="str">
        <f aca="false">IF($S$30=Engagés!$L$18,IF($T$30=0,"","Coef"&amp;CHAR(10)&amp;"Manches"),"")</f>
        <v>Coef
Manches</v>
      </c>
      <c r="E35" s="115"/>
      <c r="F35" s="115"/>
      <c r="G35" s="115" t="str">
        <f aca="false">IF($S$30=Engagés!$L$18,IF($T$30=0,"","Coef"&amp;CHAR(10)&amp;"Points"),"")</f>
        <v>Coef
Points</v>
      </c>
      <c r="H35" s="115"/>
      <c r="I35" s="115"/>
      <c r="J35" s="115" t="str">
        <f aca="false">IF($S$30=Engagés!$L$18,IF($T$30=0,"","Joueurs"),"")</f>
        <v>Joueurs</v>
      </c>
      <c r="K35" s="115"/>
      <c r="L35" s="115"/>
      <c r="M35" s="65"/>
      <c r="N35" s="65"/>
      <c r="O35" s="65"/>
      <c r="P35" s="65"/>
      <c r="Q35" s="65"/>
      <c r="R35" s="65"/>
      <c r="S35" s="116"/>
      <c r="T35" s="65"/>
      <c r="U35" s="65"/>
      <c r="V35" s="65"/>
      <c r="W35" s="65"/>
      <c r="X35" s="111"/>
      <c r="Y35" s="111"/>
      <c r="Z35" s="111"/>
      <c r="AA35" s="111"/>
      <c r="AB35" s="112"/>
      <c r="AC35" s="112"/>
      <c r="AD35" s="112"/>
      <c r="AE35" s="112"/>
      <c r="AF35" s="108" t="str">
        <f aca="false">IF(AND(COUNTIF(S20:S29,"F")=AF34,AF34&gt;0),"ok","")</f>
        <v/>
      </c>
      <c r="AG35" s="113"/>
      <c r="AH35" s="113"/>
      <c r="AI35" s="113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  <c r="IW35" s="65"/>
      <c r="IX35" s="65"/>
      <c r="IZ35" s="65"/>
    </row>
    <row r="36" customFormat="false" ht="19.9" hidden="false" customHeight="true" outlineLevel="0" collapsed="false">
      <c r="A36" s="117" t="s">
        <v>110</v>
      </c>
      <c r="B36" s="80" t="e">
        <f aca="false">INDEX($AJ$36:$AJ$41,MATCH(1,$AI$36:$AI$41,0))</f>
        <v>#N/A</v>
      </c>
      <c r="C36" s="118" t="str">
        <f aca="false">_xlfn.IFNA(INDEX($AO$36:$AO$41,MATCH(1,$AI$36:$AI$41,0)),"")</f>
        <v/>
      </c>
      <c r="D36" s="119" t="n">
        <f aca="false">IF($S$30=Engagés!$L$18,IF($T$30=0,"",AB36),"")</f>
        <v>0</v>
      </c>
      <c r="E36" s="119"/>
      <c r="F36" s="119"/>
      <c r="G36" s="119" t="n">
        <f aca="false">IF($S$30=Engagés!$L$18,IF($T$30=0,"",X36),"")</f>
        <v>0</v>
      </c>
      <c r="H36" s="119"/>
      <c r="I36" s="119"/>
      <c r="J36" s="115" t="n">
        <f aca="false">IF($S$30=Engagés!$L$18,IF($T$30=0,"",1),"")</f>
        <v>1</v>
      </c>
      <c r="K36" s="115"/>
      <c r="L36" s="115"/>
      <c r="M36" s="65"/>
      <c r="N36" s="65"/>
      <c r="O36" s="65"/>
      <c r="P36" s="65"/>
      <c r="Q36" s="65"/>
      <c r="R36" s="65"/>
      <c r="S36" s="120"/>
      <c r="T36" s="65"/>
      <c r="U36" s="65"/>
      <c r="V36" s="65"/>
      <c r="W36" s="65"/>
      <c r="X36" s="121" t="n">
        <f aca="false">IF(X32&lt;&gt;"",X32,0)</f>
        <v>0</v>
      </c>
      <c r="Y36" s="121"/>
      <c r="Z36" s="121" t="n">
        <f aca="false">IF(X36&lt;&gt;"",RANK(X36,$X$36:$X$41,0),"")</f>
        <v>1</v>
      </c>
      <c r="AA36" s="121"/>
      <c r="AB36" s="121" t="n">
        <f aca="false">IF(AT32&lt;&gt;"",AT32,0)</f>
        <v>0</v>
      </c>
      <c r="AC36" s="121"/>
      <c r="AD36" s="121" t="n">
        <f aca="false">IF(AB36&lt;&gt;"",RANK(AB36,$AB$36:$AB$41,0),"")</f>
        <v>1</v>
      </c>
      <c r="AE36" s="121"/>
      <c r="AF36" s="121" t="s">
        <v>71</v>
      </c>
      <c r="AG36" s="121" t="n">
        <f aca="false">$J$31+($AB$36/10)+($X$36/100)</f>
        <v>0</v>
      </c>
      <c r="AH36" s="121"/>
      <c r="AI36" s="121" t="str">
        <f aca="false">IF(AG36&lt;&gt;0,RANK(AG36,$AG$36:$AG$41,0),"")</f>
        <v/>
      </c>
      <c r="AJ36" s="104" t="str">
        <f aca="false">B12</f>
        <v/>
      </c>
      <c r="AK36" s="104"/>
      <c r="AL36" s="104"/>
      <c r="AM36" s="104"/>
      <c r="AN36" s="104"/>
      <c r="AO36" s="122" t="str">
        <f aca="false">A12</f>
        <v/>
      </c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  <c r="IP36" s="65"/>
      <c r="IQ36" s="65"/>
      <c r="IR36" s="65"/>
      <c r="IS36" s="65"/>
      <c r="IT36" s="65"/>
      <c r="IU36" s="65"/>
      <c r="IV36" s="65"/>
      <c r="IW36" s="65"/>
      <c r="IX36" s="65"/>
      <c r="IZ36" s="65"/>
    </row>
    <row r="37" customFormat="false" ht="19.9" hidden="false" customHeight="true" outlineLevel="0" collapsed="false">
      <c r="A37" s="117" t="s">
        <v>111</v>
      </c>
      <c r="B37" s="80" t="e">
        <f aca="false">INDEX($AJ$36:$AJ$41,MATCH(2,$AI$36:$AI$41,0))</f>
        <v>#N/A</v>
      </c>
      <c r="C37" s="118" t="str">
        <f aca="false">_xlfn.IFNA(INDEX($AO$36:$AO$41,MATCH(2,$AI$36:$AI$41,0)),"")</f>
        <v/>
      </c>
      <c r="D37" s="119" t="n">
        <f aca="false">IF($S$30=Engagés!$L$18,IF($T$30=0,"",AB37),"")</f>
        <v>0</v>
      </c>
      <c r="E37" s="119"/>
      <c r="F37" s="119"/>
      <c r="G37" s="119" t="n">
        <f aca="false">IF($S$30=Engagés!$L$18,IF($T$30=0,"",X37),"")</f>
        <v>0</v>
      </c>
      <c r="H37" s="119"/>
      <c r="I37" s="119"/>
      <c r="J37" s="115" t="n">
        <f aca="false">IF($S$30=Engagés!$L$18,IF($T$30=0,"",2),"")</f>
        <v>2</v>
      </c>
      <c r="K37" s="115"/>
      <c r="L37" s="115"/>
      <c r="M37" s="65"/>
      <c r="N37" s="65"/>
      <c r="O37" s="65"/>
      <c r="P37" s="65"/>
      <c r="Q37" s="65"/>
      <c r="R37" s="65"/>
      <c r="S37" s="120"/>
      <c r="T37" s="65"/>
      <c r="U37" s="65"/>
      <c r="V37" s="65"/>
      <c r="W37" s="65"/>
      <c r="X37" s="121" t="n">
        <f aca="false">IF(Z32&lt;&gt;"",Z32,0)</f>
        <v>0</v>
      </c>
      <c r="Y37" s="121"/>
      <c r="Z37" s="121" t="n">
        <f aca="false">IF(X37&lt;&gt;"",RANK(X37,$X$36:$X$41,0),"")</f>
        <v>1</v>
      </c>
      <c r="AA37" s="121"/>
      <c r="AB37" s="121" t="n">
        <f aca="false">IF(AV32&lt;&gt;"",AV32,0)</f>
        <v>0</v>
      </c>
      <c r="AC37" s="121"/>
      <c r="AD37" s="121" t="n">
        <f aca="false">IF(AB37&lt;&gt;"",RANK(AB37,$AB$36:$AB$41,0),"")</f>
        <v>1</v>
      </c>
      <c r="AE37" s="121"/>
      <c r="AF37" s="121" t="s">
        <v>72</v>
      </c>
      <c r="AG37" s="121" t="n">
        <f aca="false">$K$31+($AB$37/10)+($X$37/100)</f>
        <v>0</v>
      </c>
      <c r="AH37" s="121"/>
      <c r="AI37" s="121" t="str">
        <f aca="false">IF(AG37&lt;&gt;0,RANK(AG37,$AG$36:$AG$41,0),"")</f>
        <v/>
      </c>
      <c r="AJ37" s="104" t="str">
        <f aca="false">B13</f>
        <v/>
      </c>
      <c r="AK37" s="104"/>
      <c r="AL37" s="104"/>
      <c r="AM37" s="104"/>
      <c r="AN37" s="104"/>
      <c r="AO37" s="122" t="str">
        <f aca="false">A13</f>
        <v/>
      </c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5"/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5"/>
      <c r="HU37" s="65"/>
      <c r="HV37" s="65"/>
      <c r="HW37" s="65"/>
      <c r="HX37" s="65"/>
      <c r="HY37" s="65"/>
      <c r="HZ37" s="65"/>
      <c r="IA37" s="65"/>
      <c r="IB37" s="65"/>
      <c r="IC37" s="65"/>
      <c r="ID37" s="65"/>
      <c r="IE37" s="65"/>
      <c r="IF37" s="65"/>
      <c r="IG37" s="65"/>
      <c r="IH37" s="65"/>
      <c r="II37" s="65"/>
      <c r="IJ37" s="65"/>
      <c r="IK37" s="65"/>
      <c r="IL37" s="65"/>
      <c r="IM37" s="65"/>
      <c r="IN37" s="65"/>
      <c r="IO37" s="65"/>
      <c r="IP37" s="65"/>
      <c r="IQ37" s="65"/>
      <c r="IR37" s="65"/>
      <c r="IS37" s="65"/>
      <c r="IT37" s="65"/>
      <c r="IU37" s="65"/>
      <c r="IV37" s="65"/>
      <c r="IW37" s="65"/>
      <c r="IX37" s="65"/>
      <c r="IZ37" s="65"/>
    </row>
    <row r="38" customFormat="false" ht="19.9" hidden="false" customHeight="true" outlineLevel="0" collapsed="false">
      <c r="A38" s="117" t="s">
        <v>112</v>
      </c>
      <c r="B38" s="80" t="e">
        <f aca="false">INDEX($AJ$36:$AJ$41,MATCH(3,$AI$36:$AI$41,0))</f>
        <v>#N/A</v>
      </c>
      <c r="C38" s="118" t="str">
        <f aca="false">_xlfn.IFNA(INDEX($AO$36:$AO$41,MATCH(3,$AI$36:$AI$41,0)),"")</f>
        <v/>
      </c>
      <c r="D38" s="119" t="n">
        <f aca="false">IF($S$30=Engagés!$L$18,IF($T$30=0,"",AB38),"")</f>
        <v>0</v>
      </c>
      <c r="E38" s="119"/>
      <c r="F38" s="119"/>
      <c r="G38" s="119" t="n">
        <f aca="false">IF($S$30=Engagés!$L$18,IF($T$30=0,"",X38),"")</f>
        <v>0</v>
      </c>
      <c r="H38" s="119"/>
      <c r="I38" s="119"/>
      <c r="J38" s="115" t="n">
        <f aca="false">IF($S$30=Engagés!$L$18,IF($T$30=0,"",3),"")</f>
        <v>3</v>
      </c>
      <c r="K38" s="115"/>
      <c r="L38" s="11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121" t="n">
        <f aca="false">IF(AB32&lt;&gt;"",AB32,0)</f>
        <v>0</v>
      </c>
      <c r="Y38" s="121"/>
      <c r="Z38" s="121" t="n">
        <f aca="false">IF(X38&lt;&gt;"",RANK(X38,$X$36:$X$41,0),"")</f>
        <v>1</v>
      </c>
      <c r="AA38" s="121"/>
      <c r="AB38" s="121" t="n">
        <f aca="false">IF(AX32&lt;&gt;"",AX32,0)</f>
        <v>0</v>
      </c>
      <c r="AC38" s="121"/>
      <c r="AD38" s="121" t="n">
        <f aca="false">IF(AB38&lt;&gt;"",RANK(AB38,$AB$36:$AB$41,0),"")</f>
        <v>1</v>
      </c>
      <c r="AE38" s="121"/>
      <c r="AF38" s="121" t="s">
        <v>73</v>
      </c>
      <c r="AG38" s="121" t="n">
        <f aca="false">$L$31+($AB$38/10)+($X$38/100)</f>
        <v>0</v>
      </c>
      <c r="AH38" s="121"/>
      <c r="AI38" s="121" t="str">
        <f aca="false">IF(AG38&lt;&gt;0,RANK(AG38,$AG$36:$AG$41,0),"")</f>
        <v/>
      </c>
      <c r="AJ38" s="104" t="str">
        <f aca="false">B14</f>
        <v/>
      </c>
      <c r="AK38" s="104"/>
      <c r="AL38" s="104"/>
      <c r="AM38" s="104"/>
      <c r="AN38" s="104"/>
      <c r="AO38" s="122" t="str">
        <f aca="false">A14</f>
        <v/>
      </c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  <c r="GA38" s="65"/>
      <c r="GB38" s="65"/>
      <c r="GC38" s="65"/>
      <c r="GD38" s="65"/>
      <c r="GE38" s="65"/>
      <c r="GF38" s="65"/>
      <c r="GG38" s="65"/>
      <c r="GH38" s="65"/>
      <c r="GI38" s="65"/>
      <c r="GJ38" s="65"/>
      <c r="GK38" s="65"/>
      <c r="GL38" s="65"/>
      <c r="GM38" s="65"/>
      <c r="GN38" s="65"/>
      <c r="GO38" s="65"/>
      <c r="GP38" s="65"/>
      <c r="GQ38" s="65"/>
      <c r="GR38" s="65"/>
      <c r="GS38" s="65"/>
      <c r="GT38" s="65"/>
      <c r="GU38" s="65"/>
      <c r="GV38" s="65"/>
      <c r="GW38" s="65"/>
      <c r="GX38" s="65"/>
      <c r="GY38" s="65"/>
      <c r="GZ38" s="65"/>
      <c r="HA38" s="65"/>
      <c r="HB38" s="65"/>
      <c r="HC38" s="65"/>
      <c r="HD38" s="65"/>
      <c r="HE38" s="65"/>
      <c r="HF38" s="65"/>
      <c r="HG38" s="65"/>
      <c r="HH38" s="65"/>
      <c r="HI38" s="65"/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5"/>
      <c r="HU38" s="65"/>
      <c r="HV38" s="65"/>
      <c r="HW38" s="65"/>
      <c r="HX38" s="65"/>
      <c r="HY38" s="65"/>
      <c r="HZ38" s="65"/>
      <c r="IA38" s="65"/>
      <c r="IB38" s="65"/>
      <c r="IC38" s="65"/>
      <c r="ID38" s="65"/>
      <c r="IE38" s="65"/>
      <c r="IF38" s="65"/>
      <c r="IG38" s="65"/>
      <c r="IH38" s="65"/>
      <c r="II38" s="65"/>
      <c r="IJ38" s="65"/>
      <c r="IK38" s="65"/>
      <c r="IL38" s="65"/>
      <c r="IM38" s="65"/>
      <c r="IN38" s="65"/>
      <c r="IO38" s="65"/>
      <c r="IP38" s="65"/>
      <c r="IQ38" s="65"/>
      <c r="IR38" s="65"/>
      <c r="IS38" s="65"/>
      <c r="IT38" s="65"/>
      <c r="IU38" s="65"/>
      <c r="IV38" s="65"/>
      <c r="IW38" s="65"/>
      <c r="IX38" s="65"/>
      <c r="IZ38" s="65"/>
    </row>
    <row r="39" customFormat="false" ht="19.9" hidden="false" customHeight="true" outlineLevel="0" collapsed="false">
      <c r="A39" s="117" t="s">
        <v>113</v>
      </c>
      <c r="B39" s="80" t="e">
        <f aca="false">INDEX($AJ$36:$AJ$41,MATCH(4,$AI$36:$AI$41,0))</f>
        <v>#N/A</v>
      </c>
      <c r="C39" s="118" t="str">
        <f aca="false">_xlfn.IFNA(INDEX($AO$36:$AO$41,MATCH(4,$AI$36:$AI$41,0)),"")</f>
        <v/>
      </c>
      <c r="D39" s="119" t="n">
        <f aca="false">IF($S$30=Engagés!$L$18,IF($T$30=0,"",AB39),"")</f>
        <v>0</v>
      </c>
      <c r="E39" s="119"/>
      <c r="F39" s="119"/>
      <c r="G39" s="119" t="n">
        <f aca="false">IF($S$30=Engagés!$L$18,IF($T$30=0,"",X39),"")</f>
        <v>0</v>
      </c>
      <c r="H39" s="119"/>
      <c r="I39" s="119"/>
      <c r="J39" s="115" t="n">
        <f aca="false">IF($S$30=Engagés!$L$18,IF($T$30=0,"",4),"")</f>
        <v>4</v>
      </c>
      <c r="K39" s="115"/>
      <c r="L39" s="11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121" t="n">
        <f aca="false">IF(AD32&lt;&gt;"",AD32,0)</f>
        <v>0</v>
      </c>
      <c r="Y39" s="121"/>
      <c r="Z39" s="121" t="n">
        <f aca="false">IF(X39&lt;&gt;"",RANK(X39,$X$36:$X$41,0),"")</f>
        <v>1</v>
      </c>
      <c r="AA39" s="121"/>
      <c r="AB39" s="121" t="n">
        <f aca="false">IF(AZ32&lt;&gt;"",AZ32,0)</f>
        <v>0</v>
      </c>
      <c r="AC39" s="121"/>
      <c r="AD39" s="121" t="n">
        <f aca="false">IF(AB39&lt;&gt;"",RANK(AB39,$AB$36:$AB$41,0),"")</f>
        <v>1</v>
      </c>
      <c r="AE39" s="121"/>
      <c r="AF39" s="121" t="s">
        <v>74</v>
      </c>
      <c r="AG39" s="121" t="n">
        <f aca="false">$M$31+($AB$39/10)+($X$39/100)</f>
        <v>0</v>
      </c>
      <c r="AH39" s="121"/>
      <c r="AI39" s="121" t="str">
        <f aca="false">IF(AG39&lt;&gt;0,RANK(AG39,$AG$36:$AG$41,0),"")</f>
        <v/>
      </c>
      <c r="AJ39" s="104" t="str">
        <f aca="false">B15</f>
        <v/>
      </c>
      <c r="AK39" s="104"/>
      <c r="AL39" s="104"/>
      <c r="AM39" s="104"/>
      <c r="AN39" s="104"/>
      <c r="AO39" s="122" t="str">
        <f aca="false">A15</f>
        <v/>
      </c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  <c r="IS39" s="65"/>
      <c r="IT39" s="65"/>
      <c r="IU39" s="65"/>
      <c r="IV39" s="65"/>
      <c r="IW39" s="65"/>
      <c r="IX39" s="65"/>
      <c r="IZ39" s="65"/>
    </row>
    <row r="40" customFormat="false" ht="19.9" hidden="false" customHeight="true" outlineLevel="0" collapsed="false">
      <c r="A40" s="117" t="s">
        <v>114</v>
      </c>
      <c r="B40" s="80" t="e">
        <f aca="false">INDEX($AJ$36:$AJ$41,MATCH(5,$AI$36:$AI$41,0))</f>
        <v>#N/A</v>
      </c>
      <c r="C40" s="118" t="str">
        <f aca="false">_xlfn.IFNA(INDEX($AO$36:$AO$41,MATCH(5,$AI$36:$AI$41,0)),"")</f>
        <v/>
      </c>
      <c r="D40" s="119" t="n">
        <f aca="false">IF($S$30=Engagés!$L$18,IF($T$30=0,"",AB40),"")</f>
        <v>0</v>
      </c>
      <c r="E40" s="119"/>
      <c r="F40" s="119"/>
      <c r="G40" s="119" t="n">
        <f aca="false">IF($S$30=Engagés!$L$18,IF($T$30=0,"",X40),"")</f>
        <v>0</v>
      </c>
      <c r="H40" s="119"/>
      <c r="I40" s="119"/>
      <c r="J40" s="115" t="n">
        <f aca="false">IF($S$30=Engagés!$L$18,IF($T$30=0,"",5),"")</f>
        <v>5</v>
      </c>
      <c r="K40" s="115"/>
      <c r="L40" s="115"/>
      <c r="X40" s="121" t="n">
        <f aca="false">IF(AF32&lt;&gt;"",AF32,0)</f>
        <v>0</v>
      </c>
      <c r="Y40" s="121"/>
      <c r="Z40" s="121" t="n">
        <f aca="false">IF(X40&lt;&gt;"",RANK(X40,$X$36:$X$41,0),"")</f>
        <v>1</v>
      </c>
      <c r="AA40" s="121"/>
      <c r="AB40" s="121" t="n">
        <f aca="false">IF(BB32&lt;&gt;"",BB32,0)</f>
        <v>0</v>
      </c>
      <c r="AC40" s="121"/>
      <c r="AD40" s="121" t="n">
        <f aca="false">IF(AB40&lt;&gt;"",RANK(AB40,$AB$36:$AB$41,0),"")</f>
        <v>1</v>
      </c>
      <c r="AE40" s="121"/>
      <c r="AF40" s="121" t="s">
        <v>75</v>
      </c>
      <c r="AG40" s="121" t="n">
        <f aca="false">$N$31+($AB$40/10)+($X$40/100)</f>
        <v>0</v>
      </c>
      <c r="AH40" s="121"/>
      <c r="AI40" s="121" t="str">
        <f aca="false">IF(AG40&lt;&gt;0,RANK(AG40,$AG$36:$AG$41,0),"")</f>
        <v/>
      </c>
      <c r="AJ40" s="104" t="str">
        <f aca="false">B16</f>
        <v/>
      </c>
      <c r="AK40" s="104"/>
      <c r="AL40" s="104"/>
      <c r="AM40" s="104"/>
      <c r="AN40" s="104"/>
      <c r="AO40" s="122" t="str">
        <f aca="false">A16</f>
        <v/>
      </c>
      <c r="AP40" s="65"/>
      <c r="AQ40" s="65"/>
      <c r="AR40" s="65"/>
      <c r="AS40" s="65"/>
      <c r="AT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</row>
    <row r="41" customFormat="false" ht="20.1" hidden="false" customHeight="true" outlineLevel="0" collapsed="false">
      <c r="A41" s="123"/>
      <c r="B41" s="74"/>
      <c r="C41" s="118"/>
      <c r="D41" s="119"/>
      <c r="E41" s="119"/>
      <c r="F41" s="119"/>
      <c r="G41" s="119"/>
      <c r="H41" s="119"/>
      <c r="I41" s="119"/>
      <c r="J41" s="115"/>
      <c r="K41" s="115"/>
      <c r="L41" s="115"/>
      <c r="AP41" s="65"/>
      <c r="AQ41" s="65"/>
      <c r="AR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</row>
    <row r="42" customFormat="false" ht="21.95" hidden="false" customHeight="true" outlineLevel="0" collapsed="false"/>
    <row r="43" customFormat="false" ht="21.95" hidden="false" customHeight="true" outlineLevel="0" collapsed="false"/>
    <row r="44" customFormat="false" ht="21.95" hidden="false" customHeight="true" outlineLevel="0" collapsed="false"/>
    <row r="45" customFormat="false" ht="21.95" hidden="false" customHeight="true" outlineLevel="0" collapsed="false"/>
    <row r="46" customFormat="false" ht="21.95" hidden="false" customHeight="true" outlineLevel="0" collapsed="false"/>
    <row r="47" customFormat="false" ht="21.95" hidden="false" customHeight="true" outlineLevel="0" collapsed="false"/>
    <row r="48" customFormat="false" ht="21.95" hidden="false" customHeight="true" outlineLevel="0" collapsed="false"/>
  </sheetData>
  <mergeCells count="117"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D15:F15"/>
    <mergeCell ref="G15:J15"/>
    <mergeCell ref="K15:M15"/>
    <mergeCell ref="D16:F16"/>
    <mergeCell ref="G16:J16"/>
    <mergeCell ref="K16:M16"/>
    <mergeCell ref="D17:F17"/>
    <mergeCell ref="G17:J17"/>
    <mergeCell ref="K17:M17"/>
    <mergeCell ref="X17:AI17"/>
    <mergeCell ref="AT17:BE17"/>
    <mergeCell ref="X18:Y18"/>
    <mergeCell ref="Z18:AA18"/>
    <mergeCell ref="AB18:AC18"/>
    <mergeCell ref="AD18:AE18"/>
    <mergeCell ref="AF18:AG18"/>
    <mergeCell ref="AH18:AI18"/>
    <mergeCell ref="AM18:AQ18"/>
    <mergeCell ref="AT18:AU18"/>
    <mergeCell ref="AV18:AW18"/>
    <mergeCell ref="AX18:AY18"/>
    <mergeCell ref="AZ18:BA18"/>
    <mergeCell ref="BB18:BC18"/>
    <mergeCell ref="BD18:BE18"/>
    <mergeCell ref="B19:C19"/>
    <mergeCell ref="D19:H19"/>
    <mergeCell ref="D31:H31"/>
    <mergeCell ref="D32:H32"/>
    <mergeCell ref="X32:Y32"/>
    <mergeCell ref="Z32:AA32"/>
    <mergeCell ref="AB32:AC32"/>
    <mergeCell ref="AD32:AE32"/>
    <mergeCell ref="AF32:AG32"/>
    <mergeCell ref="AH32:AI32"/>
    <mergeCell ref="AT32:AU32"/>
    <mergeCell ref="AV32:AW32"/>
    <mergeCell ref="AX32:AY32"/>
    <mergeCell ref="AZ32:BA32"/>
    <mergeCell ref="BB32:BC32"/>
    <mergeCell ref="BD32:BE32"/>
    <mergeCell ref="AT33:AU33"/>
    <mergeCell ref="AV33:AW33"/>
    <mergeCell ref="AX33:AY33"/>
    <mergeCell ref="AZ33:BA33"/>
    <mergeCell ref="BB33:BC33"/>
    <mergeCell ref="BD33:BE33"/>
    <mergeCell ref="X34:AA35"/>
    <mergeCell ref="AB34:AE35"/>
    <mergeCell ref="AG34:AI35"/>
    <mergeCell ref="AT34:AU34"/>
    <mergeCell ref="AV34:AW34"/>
    <mergeCell ref="AX34:AY34"/>
    <mergeCell ref="AZ34:BA34"/>
    <mergeCell ref="BB34:BC34"/>
    <mergeCell ref="D35:F35"/>
    <mergeCell ref="G35:I35"/>
    <mergeCell ref="J35:L35"/>
    <mergeCell ref="D36:F36"/>
    <mergeCell ref="G36:I36"/>
    <mergeCell ref="J36:L36"/>
    <mergeCell ref="X36:Y36"/>
    <mergeCell ref="Z36:AA36"/>
    <mergeCell ref="AB36:AC36"/>
    <mergeCell ref="AD36:AE36"/>
    <mergeCell ref="AG36:AH36"/>
    <mergeCell ref="AJ36:AN36"/>
    <mergeCell ref="D37:F37"/>
    <mergeCell ref="G37:I37"/>
    <mergeCell ref="J37:L37"/>
    <mergeCell ref="X37:Y37"/>
    <mergeCell ref="Z37:AA37"/>
    <mergeCell ref="AB37:AC37"/>
    <mergeCell ref="AD37:AE37"/>
    <mergeCell ref="AG37:AH37"/>
    <mergeCell ref="AJ37:AN37"/>
    <mergeCell ref="D38:F38"/>
    <mergeCell ref="G38:I38"/>
    <mergeCell ref="J38:L38"/>
    <mergeCell ref="X38:Y38"/>
    <mergeCell ref="Z38:AA38"/>
    <mergeCell ref="AB38:AC38"/>
    <mergeCell ref="AD38:AE38"/>
    <mergeCell ref="AG38:AH38"/>
    <mergeCell ref="AJ38:AN38"/>
    <mergeCell ref="D39:F39"/>
    <mergeCell ref="G39:I39"/>
    <mergeCell ref="J39:L39"/>
    <mergeCell ref="X39:Y39"/>
    <mergeCell ref="Z39:AA39"/>
    <mergeCell ref="AB39:AC39"/>
    <mergeCell ref="AD39:AE39"/>
    <mergeCell ref="AG39:AH39"/>
    <mergeCell ref="AJ39:AN39"/>
    <mergeCell ref="D40:F40"/>
    <mergeCell ref="G40:I40"/>
    <mergeCell ref="J40:L40"/>
    <mergeCell ref="X40:Y40"/>
    <mergeCell ref="Z40:AA40"/>
    <mergeCell ref="AB40:AC40"/>
    <mergeCell ref="AD40:AE40"/>
    <mergeCell ref="AG40:AH40"/>
    <mergeCell ref="AJ40:AN40"/>
    <mergeCell ref="D41:F41"/>
    <mergeCell ref="G41:I41"/>
    <mergeCell ref="J41:L41"/>
  </mergeCells>
  <conditionalFormatting sqref="C35">
    <cfRule type="expression" priority="2" aboveAverage="0" equalAverage="0" bottom="0" percent="0" rank="0" text="" dxfId="0">
      <formula>IF(SUM(AT33:BB33)&lt;&gt;0,TRUE())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6" man="true" max="65535" min="0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Z48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U23" activeCellId="0" sqref="U2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61" width="12.51"/>
    <col collapsed="false" customWidth="true" hidden="false" outlineLevel="0" max="3" min="2" style="61" width="29.81"/>
    <col collapsed="false" customWidth="true" hidden="false" outlineLevel="0" max="8" min="4" style="61" width="3.87"/>
    <col collapsed="false" customWidth="true" hidden="false" outlineLevel="0" max="9" min="9" style="61" width="4.23"/>
    <col collapsed="false" customWidth="true" hidden="false" outlineLevel="0" max="13" min="10" style="61" width="3.05"/>
    <col collapsed="false" customWidth="true" hidden="false" outlineLevel="0" max="15" min="14" style="61" width="3.06"/>
    <col collapsed="false" customWidth="true" hidden="false" outlineLevel="0" max="22" min="16" style="61" width="9.27"/>
    <col collapsed="false" customWidth="true" hidden="false" outlineLevel="0" max="23" min="23" style="61" width="6.82"/>
    <col collapsed="false" customWidth="true" hidden="false" outlineLevel="0" max="35" min="24" style="61" width="5.62"/>
    <col collapsed="false" customWidth="true" hidden="false" outlineLevel="0" max="44" min="36" style="61" width="5.08"/>
    <col collapsed="false" customWidth="true" hidden="false" outlineLevel="0" max="45" min="45" style="61" width="7.16"/>
    <col collapsed="false" customWidth="true" hidden="false" outlineLevel="0" max="46" min="46" style="61" width="5.66"/>
    <col collapsed="false" customWidth="true" hidden="false" outlineLevel="0" max="54" min="47" style="61" width="5.08"/>
    <col collapsed="false" customWidth="true" hidden="false" outlineLevel="0" max="55" min="55" style="61" width="5.06"/>
    <col collapsed="false" customWidth="true" hidden="false" outlineLevel="0" max="56" min="56" style="61" width="4.6"/>
    <col collapsed="false" customWidth="true" hidden="false" outlineLevel="0" max="66" min="57" style="61" width="5.09"/>
    <col collapsed="false" customWidth="true" hidden="false" outlineLevel="0" max="255" min="67" style="61" width="9.27"/>
    <col collapsed="false" customWidth="true" hidden="false" outlineLevel="0" max="260" min="256" style="62" width="9.27"/>
  </cols>
  <sheetData>
    <row r="1" customFormat="false" ht="26.1" hidden="false" customHeight="true" outlineLevel="0" collapsed="false">
      <c r="A1" s="63"/>
      <c r="B1" s="63"/>
      <c r="C1" s="63"/>
      <c r="D1" s="63"/>
      <c r="E1" s="63"/>
      <c r="F1" s="63"/>
      <c r="G1" s="63"/>
      <c r="H1" s="63"/>
      <c r="I1" s="64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Z1" s="63"/>
    </row>
    <row r="2" customFormat="false" ht="5.1" hidden="false" customHeight="true" outlineLevel="0" collapsed="false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3"/>
      <c r="IZ2" s="63"/>
    </row>
    <row r="3" customFormat="false" ht="26.1" hidden="false" customHeight="true" outlineLevel="0" collapsed="false">
      <c r="A3" s="65"/>
      <c r="B3" s="67" t="s">
        <v>57</v>
      </c>
      <c r="C3" s="68"/>
      <c r="D3" s="69"/>
      <c r="E3" s="69"/>
      <c r="F3" s="69"/>
      <c r="G3" s="69"/>
      <c r="H3" s="69"/>
      <c r="I3" s="70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3"/>
      <c r="IU3" s="69"/>
      <c r="IV3" s="69"/>
      <c r="IW3" s="69"/>
      <c r="IX3" s="69"/>
      <c r="IZ3" s="69"/>
    </row>
    <row r="4" customFormat="false" ht="9.95" hidden="false" customHeight="true" outlineLevel="0" collapsed="false">
      <c r="A4" s="65"/>
      <c r="B4" s="71"/>
      <c r="C4" s="72"/>
    </row>
    <row r="5" customFormat="false" ht="20.1" hidden="false" customHeight="true" outlineLevel="0" collapsed="false">
      <c r="A5" s="65"/>
      <c r="B5" s="67" t="s">
        <v>58</v>
      </c>
      <c r="C5" s="68"/>
      <c r="D5" s="65"/>
      <c r="E5" s="65"/>
      <c r="F5" s="65"/>
      <c r="G5" s="65"/>
      <c r="H5" s="73" t="s">
        <v>59</v>
      </c>
      <c r="I5" s="65"/>
      <c r="J5" s="65"/>
      <c r="K5" s="65"/>
      <c r="L5" s="74"/>
      <c r="M5" s="68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65"/>
      <c r="IZ5" s="65"/>
    </row>
    <row r="6" customFormat="false" ht="9.95" hidden="false" customHeight="true" outlineLevel="0" collapsed="false">
      <c r="A6" s="65"/>
      <c r="B6" s="65"/>
      <c r="C6" s="75"/>
      <c r="D6" s="65"/>
      <c r="E6" s="65"/>
      <c r="F6" s="65"/>
      <c r="G6" s="65"/>
      <c r="H6" s="65"/>
      <c r="I6" s="65"/>
      <c r="J6" s="65"/>
      <c r="K6" s="65"/>
      <c r="L6" s="74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  <c r="IX6" s="65"/>
      <c r="IZ6" s="65"/>
    </row>
    <row r="7" customFormat="false" ht="20.1" hidden="false" customHeight="true" outlineLevel="0" collapsed="false">
      <c r="A7" s="65"/>
      <c r="B7" s="67" t="s">
        <v>60</v>
      </c>
      <c r="C7" s="68" t="str">
        <f aca="false">Engagés!A5</f>
        <v>LIEU COMPETITION</v>
      </c>
      <c r="D7" s="65"/>
      <c r="E7" s="65"/>
      <c r="F7" s="65"/>
      <c r="G7" s="65"/>
      <c r="H7" s="73" t="s">
        <v>61</v>
      </c>
      <c r="I7" s="65"/>
      <c r="J7" s="65"/>
      <c r="K7" s="65"/>
      <c r="L7" s="74"/>
      <c r="M7" s="68" t="s">
        <v>54</v>
      </c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Z7" s="65"/>
    </row>
    <row r="8" customFormat="false" ht="9.95" hidden="false" customHeight="true" outlineLevel="0" collapsed="false">
      <c r="A8" s="65"/>
      <c r="B8" s="65"/>
      <c r="C8" s="75"/>
      <c r="D8" s="65"/>
      <c r="E8" s="65"/>
      <c r="F8" s="65"/>
      <c r="G8" s="65"/>
      <c r="H8" s="65"/>
      <c r="I8" s="65"/>
      <c r="J8" s="65"/>
      <c r="K8" s="65"/>
      <c r="L8" s="74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  <c r="IX8" s="65"/>
      <c r="IZ8" s="65"/>
    </row>
    <row r="9" customFormat="false" ht="20.1" hidden="false" customHeight="true" outlineLevel="0" collapsed="false">
      <c r="A9" s="65"/>
      <c r="B9" s="67" t="s">
        <v>62</v>
      </c>
      <c r="C9" s="76" t="str">
        <f aca="false">Engagés!A7</f>
        <v>DATE</v>
      </c>
      <c r="D9" s="65"/>
      <c r="E9" s="65"/>
      <c r="F9" s="65"/>
      <c r="G9" s="65"/>
      <c r="H9" s="73" t="s">
        <v>63</v>
      </c>
      <c r="I9" s="65"/>
      <c r="J9" s="65"/>
      <c r="K9" s="65"/>
      <c r="L9" s="74"/>
      <c r="M9" s="68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Z9" s="65"/>
    </row>
    <row r="10" customFormat="false" ht="9.95" hidden="false" customHeight="true" outlineLevel="0" collapsed="false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Z10" s="65"/>
    </row>
    <row r="11" customFormat="false" ht="20.1" hidden="false" customHeight="true" outlineLevel="0" collapsed="false">
      <c r="A11" s="77" t="s">
        <v>64</v>
      </c>
      <c r="B11" s="77" t="s">
        <v>65</v>
      </c>
      <c r="C11" s="78" t="s">
        <v>66</v>
      </c>
      <c r="D11" s="77" t="s">
        <v>46</v>
      </c>
      <c r="E11" s="77"/>
      <c r="F11" s="77"/>
      <c r="G11" s="77" t="s">
        <v>67</v>
      </c>
      <c r="H11" s="77"/>
      <c r="I11" s="77"/>
      <c r="J11" s="77"/>
      <c r="K11" s="77" t="s">
        <v>68</v>
      </c>
      <c r="L11" s="77"/>
      <c r="M11" s="77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Z11" s="65"/>
    </row>
    <row r="12" customFormat="false" ht="20.1" hidden="false" customHeight="true" outlineLevel="0" collapsed="false">
      <c r="A12" s="68" t="str">
        <f aca="true">IF(ISERROR(MATCH($M$7&amp;K12,Engagés!$J$16:$J$39,0)),"",INDIRECT(ADDRESS(MATCH($M$7&amp;K12,Engagés!$J$1:$J$39,0),1,1,1,"Engagés")))</f>
        <v/>
      </c>
      <c r="B12" s="79" t="str">
        <f aca="false">IF(A12="","",VLOOKUP(A12,Engagés!$A$16:$F$39,2,0))</f>
        <v/>
      </c>
      <c r="C12" s="80" t="str">
        <f aca="false">IF(A12="","",VLOOKUP(A12,Engagés!$A$16:$F$39,4,0))</f>
        <v/>
      </c>
      <c r="D12" s="81" t="str">
        <f aca="false">IF(A12="","",VLOOKUP(A12,Engagés!$A$16:$F$39,6,0))</f>
        <v/>
      </c>
      <c r="E12" s="81"/>
      <c r="F12" s="81"/>
      <c r="G12" s="81" t="str">
        <f aca="false">IF(A12="","",VLOOKUP(A12,Engagés!$A$16:$F$39,3,0))</f>
        <v/>
      </c>
      <c r="H12" s="81"/>
      <c r="I12" s="81"/>
      <c r="J12" s="81"/>
      <c r="K12" s="68" t="n">
        <v>1</v>
      </c>
      <c r="L12" s="68"/>
      <c r="M12" s="68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Z12" s="65"/>
    </row>
    <row r="13" customFormat="false" ht="20.1" hidden="false" customHeight="true" outlineLevel="0" collapsed="false">
      <c r="A13" s="68" t="str">
        <f aca="true">IF(ISERROR(MATCH($M$7&amp;K13,Engagés!$J$16:$J$39,0)),"",INDIRECT(ADDRESS(MATCH($M$7&amp;K13,Engagés!$J$1:$J$39,0),1,1,1,"Engagés")))</f>
        <v/>
      </c>
      <c r="B13" s="79" t="str">
        <f aca="false">IF(A13="","",VLOOKUP(A13,Engagés!$A$16:$F$39,2,0))</f>
        <v/>
      </c>
      <c r="C13" s="80" t="str">
        <f aca="false">IF(A13="","",VLOOKUP(A13,Engagés!$A$16:$F$39,4,0))</f>
        <v/>
      </c>
      <c r="D13" s="81" t="str">
        <f aca="false">IF(A13="","",VLOOKUP(A13,Engagés!$A$16:$F$39,6,0))</f>
        <v/>
      </c>
      <c r="E13" s="81"/>
      <c r="F13" s="81"/>
      <c r="G13" s="81" t="str">
        <f aca="false">IF(A13="","",VLOOKUP(A13,Engagés!$A$16:$F$39,3,0))</f>
        <v/>
      </c>
      <c r="H13" s="81"/>
      <c r="I13" s="81"/>
      <c r="J13" s="81"/>
      <c r="K13" s="68" t="n">
        <v>2</v>
      </c>
      <c r="L13" s="68"/>
      <c r="M13" s="68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Z13" s="65"/>
    </row>
    <row r="14" customFormat="false" ht="20.1" hidden="false" customHeight="true" outlineLevel="0" collapsed="false">
      <c r="A14" s="68" t="str">
        <f aca="true">IF(ISERROR(MATCH($M$7&amp;K14,Engagés!$J$16:$J$39,0)),"",INDIRECT(ADDRESS(MATCH($M$7&amp;K14,Engagés!$J$1:$J$39,0),1,1,1,"Engagés")))</f>
        <v/>
      </c>
      <c r="B14" s="79" t="str">
        <f aca="false">IF(A14="","",VLOOKUP(A14,Engagés!$A$16:$F$39,2,0))</f>
        <v/>
      </c>
      <c r="C14" s="80" t="str">
        <f aca="false">IF(A14="","",VLOOKUP(A14,Engagés!$A$16:$F$39,4,0))</f>
        <v/>
      </c>
      <c r="D14" s="81" t="str">
        <f aca="false">IF(A14="","",VLOOKUP(A14,Engagés!$A$16:$F$39,6,0))</f>
        <v/>
      </c>
      <c r="E14" s="81"/>
      <c r="F14" s="81"/>
      <c r="G14" s="81" t="str">
        <f aca="false">IF(A14="","",VLOOKUP(A14,Engagés!$A$16:$F$39,3,0))</f>
        <v/>
      </c>
      <c r="H14" s="81"/>
      <c r="I14" s="81"/>
      <c r="J14" s="81"/>
      <c r="K14" s="68" t="n">
        <v>3</v>
      </c>
      <c r="L14" s="68"/>
      <c r="M14" s="68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  <c r="IS14" s="65"/>
      <c r="IT14" s="65"/>
      <c r="IU14" s="65"/>
      <c r="IV14" s="65"/>
      <c r="IW14" s="65"/>
      <c r="IX14" s="65"/>
      <c r="IZ14" s="65"/>
    </row>
    <row r="15" customFormat="false" ht="20.1" hidden="false" customHeight="true" outlineLevel="0" collapsed="false">
      <c r="A15" s="68" t="str">
        <f aca="true">IF(ISERROR(MATCH($M$7&amp;K15,Engagés!$J$16:$J$39,0)),"",INDIRECT(ADDRESS(MATCH($M$7&amp;K15,Engagés!$J$1:$J$39,0),1,1,1,"Engagés")))</f>
        <v/>
      </c>
      <c r="B15" s="79" t="str">
        <f aca="false">IF(A15="","",VLOOKUP(A15,Engagés!$A$16:$F$39,2,0))</f>
        <v/>
      </c>
      <c r="C15" s="80" t="str">
        <f aca="false">IF(A15="","",VLOOKUP(A15,Engagés!$A$16:$F$39,4,0))</f>
        <v/>
      </c>
      <c r="D15" s="81" t="str">
        <f aca="false">IF(A15="","",VLOOKUP(A15,Engagés!$A$16:$F$39,6,0))</f>
        <v/>
      </c>
      <c r="E15" s="81"/>
      <c r="F15" s="81"/>
      <c r="G15" s="81" t="str">
        <f aca="false">IF(A15="","",VLOOKUP(A15,Engagés!$A$16:$F$39,3,0))</f>
        <v/>
      </c>
      <c r="H15" s="81"/>
      <c r="I15" s="81"/>
      <c r="J15" s="81"/>
      <c r="K15" s="68" t="n">
        <v>4</v>
      </c>
      <c r="L15" s="68"/>
      <c r="M15" s="68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  <c r="IW15" s="65"/>
      <c r="IX15" s="65"/>
      <c r="IZ15" s="65"/>
    </row>
    <row r="16" customFormat="false" ht="20.1" hidden="false" customHeight="true" outlineLevel="0" collapsed="false">
      <c r="A16" s="68" t="str">
        <f aca="true">IF(ISERROR(MATCH($M$7&amp;K16,Engagés!$J$16:$J$39,0)),"",INDIRECT(ADDRESS(MATCH($M$7&amp;K16,Engagés!$J$1:$J$39,0),1,1,1,"Engagés")))</f>
        <v/>
      </c>
      <c r="B16" s="79" t="str">
        <f aca="false">IF(A16="","",VLOOKUP(A16,Engagés!$A$16:$F$39,2,0))</f>
        <v/>
      </c>
      <c r="C16" s="80" t="str">
        <f aca="false">IF(A16="","",VLOOKUP(A16,Engagés!$A$16:$F$39,4,0))</f>
        <v/>
      </c>
      <c r="D16" s="81" t="str">
        <f aca="false">IF(A16="","",VLOOKUP(A16,Engagés!$A$16:$F$39,6,0))</f>
        <v/>
      </c>
      <c r="E16" s="81"/>
      <c r="F16" s="81"/>
      <c r="G16" s="81" t="str">
        <f aca="false">IF(A16="","",VLOOKUP(A16,Engagés!$A$16:$F$39,3,0))</f>
        <v/>
      </c>
      <c r="H16" s="81"/>
      <c r="I16" s="81"/>
      <c r="J16" s="81"/>
      <c r="K16" s="68" t="n">
        <v>5</v>
      </c>
      <c r="L16" s="68"/>
      <c r="M16" s="68"/>
      <c r="N16" s="65"/>
      <c r="O16" s="65"/>
      <c r="P16" s="65"/>
      <c r="Q16" s="82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  <c r="IW16" s="65"/>
      <c r="IX16" s="65"/>
      <c r="IZ16" s="65"/>
    </row>
    <row r="17" customFormat="false" ht="20.1" hidden="false" customHeight="true" outlineLevel="0" collapsed="false">
      <c r="A17" s="83"/>
      <c r="B17" s="74"/>
      <c r="C17" s="74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83" t="s">
        <v>69</v>
      </c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83" t="s">
        <v>70</v>
      </c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65"/>
      <c r="IT17" s="65"/>
      <c r="IU17" s="65"/>
      <c r="IV17" s="65"/>
      <c r="IW17" s="65"/>
      <c r="IX17" s="65"/>
      <c r="IZ17" s="65"/>
    </row>
    <row r="18" customFormat="false" ht="20.1" hidden="false" customHeight="true" outlineLevel="0" collapsed="false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84" t="s">
        <v>71</v>
      </c>
      <c r="Y18" s="84" t="s">
        <v>72</v>
      </c>
      <c r="Z18" s="84" t="s">
        <v>72</v>
      </c>
      <c r="AA18" s="84"/>
      <c r="AB18" s="84" t="s">
        <v>73</v>
      </c>
      <c r="AC18" s="84"/>
      <c r="AD18" s="84" t="s">
        <v>74</v>
      </c>
      <c r="AE18" s="84"/>
      <c r="AF18" s="84" t="s">
        <v>75</v>
      </c>
      <c r="AG18" s="84"/>
      <c r="AH18" s="84" t="s">
        <v>76</v>
      </c>
      <c r="AI18" s="84"/>
      <c r="AJ18" s="65"/>
      <c r="AK18" s="65"/>
      <c r="AL18" s="65"/>
      <c r="AM18" s="85" t="s">
        <v>70</v>
      </c>
      <c r="AN18" s="85"/>
      <c r="AO18" s="85"/>
      <c r="AP18" s="85"/>
      <c r="AQ18" s="85"/>
      <c r="AR18" s="65"/>
      <c r="AS18" s="65"/>
      <c r="AT18" s="84" t="s">
        <v>71</v>
      </c>
      <c r="AU18" s="84" t="s">
        <v>72</v>
      </c>
      <c r="AV18" s="84" t="s">
        <v>72</v>
      </c>
      <c r="AW18" s="84"/>
      <c r="AX18" s="84" t="s">
        <v>73</v>
      </c>
      <c r="AY18" s="84"/>
      <c r="AZ18" s="84" t="s">
        <v>74</v>
      </c>
      <c r="BA18" s="84"/>
      <c r="BB18" s="84" t="s">
        <v>75</v>
      </c>
      <c r="BC18" s="84"/>
      <c r="BD18" s="84" t="s">
        <v>76</v>
      </c>
      <c r="BE18" s="84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  <c r="IW18" s="65"/>
      <c r="IX18" s="65"/>
      <c r="IZ18" s="65"/>
    </row>
    <row r="19" customFormat="false" ht="34" hidden="false" customHeight="true" outlineLevel="0" collapsed="false">
      <c r="A19" s="65"/>
      <c r="B19" s="86" t="s">
        <v>77</v>
      </c>
      <c r="C19" s="86"/>
      <c r="D19" s="87" t="s">
        <v>78</v>
      </c>
      <c r="E19" s="87"/>
      <c r="F19" s="87"/>
      <c r="G19" s="87"/>
      <c r="H19" s="87"/>
      <c r="I19" s="88"/>
      <c r="J19" s="77" t="n">
        <v>1</v>
      </c>
      <c r="K19" s="77" t="n">
        <v>2</v>
      </c>
      <c r="L19" s="77" t="n">
        <v>3</v>
      </c>
      <c r="M19" s="77" t="n">
        <v>4</v>
      </c>
      <c r="N19" s="77" t="n">
        <v>5</v>
      </c>
      <c r="O19" s="65"/>
      <c r="P19" s="65"/>
      <c r="Q19" s="65"/>
      <c r="R19" s="65"/>
      <c r="S19" s="89" t="s">
        <v>79</v>
      </c>
      <c r="T19" s="89" t="s">
        <v>80</v>
      </c>
      <c r="U19" s="89" t="s">
        <v>81</v>
      </c>
      <c r="V19" s="65"/>
      <c r="W19" s="65"/>
      <c r="X19" s="84" t="s">
        <v>82</v>
      </c>
      <c r="Y19" s="84" t="s">
        <v>56</v>
      </c>
      <c r="Z19" s="84" t="s">
        <v>82</v>
      </c>
      <c r="AA19" s="84" t="s">
        <v>56</v>
      </c>
      <c r="AB19" s="84" t="s">
        <v>82</v>
      </c>
      <c r="AC19" s="84" t="s">
        <v>56</v>
      </c>
      <c r="AD19" s="84" t="s">
        <v>82</v>
      </c>
      <c r="AE19" s="84" t="s">
        <v>56</v>
      </c>
      <c r="AF19" s="84" t="s">
        <v>82</v>
      </c>
      <c r="AG19" s="84" t="s">
        <v>56</v>
      </c>
      <c r="AH19" s="84" t="s">
        <v>82</v>
      </c>
      <c r="AI19" s="84" t="s">
        <v>56</v>
      </c>
      <c r="AJ19" s="65"/>
      <c r="AK19" s="65"/>
      <c r="AL19" s="65"/>
      <c r="AM19" s="90" t="n">
        <v>1</v>
      </c>
      <c r="AN19" s="90" t="n">
        <v>2</v>
      </c>
      <c r="AO19" s="90" t="n">
        <v>3</v>
      </c>
      <c r="AP19" s="90" t="n">
        <v>4</v>
      </c>
      <c r="AQ19" s="90" t="n">
        <v>5</v>
      </c>
      <c r="AR19" s="65"/>
      <c r="AS19" s="65"/>
      <c r="AT19" s="84" t="s">
        <v>82</v>
      </c>
      <c r="AU19" s="84" t="s">
        <v>56</v>
      </c>
      <c r="AV19" s="84" t="s">
        <v>82</v>
      </c>
      <c r="AW19" s="84" t="s">
        <v>56</v>
      </c>
      <c r="AX19" s="84" t="s">
        <v>82</v>
      </c>
      <c r="AY19" s="84" t="s">
        <v>56</v>
      </c>
      <c r="AZ19" s="84" t="s">
        <v>82</v>
      </c>
      <c r="BA19" s="84" t="s">
        <v>56</v>
      </c>
      <c r="BB19" s="84" t="s">
        <v>82</v>
      </c>
      <c r="BC19" s="84" t="s">
        <v>56</v>
      </c>
      <c r="BD19" s="84" t="s">
        <v>82</v>
      </c>
      <c r="BE19" s="84" t="s">
        <v>56</v>
      </c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  <c r="IV19" s="65"/>
      <c r="IW19" s="65"/>
      <c r="IX19" s="65"/>
      <c r="IZ19" s="65"/>
    </row>
    <row r="20" customFormat="false" ht="24.65" hidden="false" customHeight="true" outlineLevel="0" collapsed="false">
      <c r="A20" s="91" t="s">
        <v>83</v>
      </c>
      <c r="B20" s="80" t="str">
        <f aca="false">IF(B13=""," ",B13)</f>
        <v> </v>
      </c>
      <c r="C20" s="80" t="str">
        <f aca="false">IF(B16=""," ",B16)</f>
        <v> </v>
      </c>
      <c r="D20" s="91"/>
      <c r="E20" s="92"/>
      <c r="F20" s="92"/>
      <c r="G20" s="68"/>
      <c r="H20" s="93"/>
      <c r="I20" s="92"/>
      <c r="J20" s="94"/>
      <c r="K20" s="68" t="str">
        <f aca="false">IF($U20="FG",0,IF($U20="FD",2,IF($S20="F",IF(COUNTIF($D20:$H20,"&lt;0")=Engagés!C13,IF(AND($B20&lt;&gt;"",$C20&lt;&gt;""),1,0),2),"")))</f>
        <v/>
      </c>
      <c r="L20" s="94"/>
      <c r="M20" s="94"/>
      <c r="N20" s="68" t="str">
        <f aca="false">IF($U20="FG",2,IF($U20="FD",0,IF($S20="F",IF(COUNTIF($D20:$H20,"&lt;0")=Engagés!C13,2,1),"")))</f>
        <v/>
      </c>
      <c r="O20" s="95"/>
      <c r="P20" s="95"/>
      <c r="Q20" s="95"/>
      <c r="R20" s="95" t="n">
        <f aca="false">IF(T20="=",1,0)</f>
        <v>1</v>
      </c>
      <c r="S20" s="89" t="str">
        <f aca="false">IF(OR(B20="",C20=""),"",IF(OR(COUNTIF(D20:H20,"&gt;=0")=Engagés!C13,COUNTIF(D20:H20,"&lt;0")=Engagés!C13,U20="FD",U20="FG"),"F",IF(AND(ISNA(MATCH("wo",D20:H20,0)),ISNA(MATCH("wo-",D20:H20,0))),"","F")))</f>
        <v/>
      </c>
      <c r="T20" s="96" t="str">
        <f aca="false">IF(OR(B20="",C20=""),"",IF(K$31=N$31,"=",""))</f>
        <v>=</v>
      </c>
      <c r="U20" s="89" t="str">
        <f aca="false">IF(ISERROR(MATCH("wo",D20:H20,0)),IF(ISERROR(MATCH("-wo",D20:H20,0)),"","FD"),"FG")</f>
        <v/>
      </c>
      <c r="V20" s="65"/>
      <c r="W20" s="97" t="s">
        <v>84</v>
      </c>
      <c r="X20" s="98"/>
      <c r="Y20" s="98"/>
      <c r="Z20" s="84" t="n">
        <f aca="false">IF($T20="=",IF($D20="",0,IF($D20&lt;0,ABS($D20),IF($D20&lt;10,11,$D20+2)))+IF($E20="",0,IF($E20&lt;0,ABS($E20),IF($E20&lt;10,11,$E20+2)))+IF($F20="",0,IF($F20&lt;0,ABS($F20),IF($F20&lt;10,11,$F20+2)))+IF($G20="",0,IF($G20&lt;0,ABS($G20),IF($G20&lt;10,11,$G20+2)))+IF($H20="",0,IF($H20&lt;0,ABS($H20),IF($H20&lt;10,11,$H20+2))),"")</f>
        <v>0</v>
      </c>
      <c r="AA20" s="84" t="n">
        <f aca="false">IF($T20="=",IF($D20="",0,IF($D20&lt;0,IF(ABS($D20)&lt;10,11,ABS($D20)+2),ABS($D20)))+IF($E20="",0,IF($E20&lt;0,IF(ABS($E20)&lt;10,11,ABS($E20)+2),ABS($E20)))+IF($F20="",0,IF($F20&lt;0,IF(ABS($F20)&lt;10,11,ABS($F20)+2),ABS($F20)))+IF($G20="",0,IF($G20&lt;0,IF(ABS($G20)&lt;10,11,ABS($G20)+2),ABS($G20)))+IF($H20="",0,IF($H20&lt;0,IF(ABS($H20)&lt;10,11,ABS($H20)+2),ABS($H20))),"")</f>
        <v>0</v>
      </c>
      <c r="AB20" s="98"/>
      <c r="AC20" s="98"/>
      <c r="AD20" s="98"/>
      <c r="AE20" s="98"/>
      <c r="AF20" s="84" t="n">
        <f aca="false">IF($T20="=",AA20,"")</f>
        <v>0</v>
      </c>
      <c r="AG20" s="84" t="n">
        <f aca="false">IF($T20="=",Z20,"")</f>
        <v>0</v>
      </c>
      <c r="AH20" s="98"/>
      <c r="AI20" s="98"/>
      <c r="AJ20" s="65"/>
      <c r="AK20" s="65"/>
      <c r="AL20" s="65"/>
      <c r="AM20" s="99" t="n">
        <f aca="false">D20</f>
        <v>0</v>
      </c>
      <c r="AN20" s="99" t="n">
        <f aca="false">E20</f>
        <v>0</v>
      </c>
      <c r="AO20" s="99" t="n">
        <f aca="false">F20</f>
        <v>0</v>
      </c>
      <c r="AP20" s="99" t="n">
        <f aca="false">G20</f>
        <v>0</v>
      </c>
      <c r="AQ20" s="99" t="n">
        <f aca="false">H20</f>
        <v>0</v>
      </c>
      <c r="AR20" s="65"/>
      <c r="AS20" s="97" t="s">
        <v>84</v>
      </c>
      <c r="AT20" s="98"/>
      <c r="AU20" s="98"/>
      <c r="AV20" s="84" t="n">
        <f aca="false">IF(T20="=",COUNTIF(D20:H20,"&gt;=0"),0)</f>
        <v>0</v>
      </c>
      <c r="AW20" s="84" t="n">
        <f aca="false">IF(T20="=",COUNTIF(D20:H20,"&lt;0"),0)</f>
        <v>0</v>
      </c>
      <c r="AX20" s="98"/>
      <c r="AY20" s="98"/>
      <c r="AZ20" s="98"/>
      <c r="BA20" s="98"/>
      <c r="BB20" s="84" t="n">
        <f aca="false">IF(T20="=",COUNTIF(D20:H20,"&lt;0"),0)</f>
        <v>0</v>
      </c>
      <c r="BC20" s="84" t="n">
        <f aca="false">IF(T20="=",COUNTIF(D20:H20,"&gt;=0"),0)</f>
        <v>0</v>
      </c>
      <c r="BD20" s="98"/>
      <c r="BE20" s="98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  <c r="IP20" s="62"/>
      <c r="IQ20" s="62"/>
      <c r="IR20" s="62"/>
      <c r="IS20" s="62"/>
      <c r="IT20" s="62"/>
      <c r="IU20" s="62"/>
    </row>
    <row r="21" customFormat="false" ht="24.65" hidden="false" customHeight="true" outlineLevel="0" collapsed="false">
      <c r="A21" s="91" t="s">
        <v>85</v>
      </c>
      <c r="B21" s="80" t="str">
        <f aca="false">IF(B14=""," ",B14)</f>
        <v> </v>
      </c>
      <c r="C21" s="80" t="str">
        <f aca="false">IF(B15=""," ",B15)</f>
        <v> </v>
      </c>
      <c r="D21" s="91"/>
      <c r="E21" s="92"/>
      <c r="F21" s="92"/>
      <c r="G21" s="68"/>
      <c r="H21" s="93"/>
      <c r="I21" s="92"/>
      <c r="J21" s="94"/>
      <c r="K21" s="94"/>
      <c r="L21" s="68" t="str">
        <f aca="false">IF($U21="FG",0,IF($U21="FD",2,IF($S21="F",IF(COUNTIF($D21:$H21,"&lt;0")=Engagés!C13,IF(AND($B21&lt;&gt;"",$C21&lt;&gt;""),1,0),2),"")))</f>
        <v/>
      </c>
      <c r="M21" s="68" t="str">
        <f aca="false">IF($U21="FG",2,IF($U21="FD",0,IF($S21="F",IF(COUNTIF($D21:$H21,"&lt;0")=Engagés!C13,2,1),"")))</f>
        <v/>
      </c>
      <c r="N21" s="94"/>
      <c r="O21" s="65"/>
      <c r="P21" s="65"/>
      <c r="Q21" s="95"/>
      <c r="R21" s="95" t="n">
        <f aca="false">IF(T21="=",1,0)</f>
        <v>1</v>
      </c>
      <c r="S21" s="89" t="str">
        <f aca="false">IF(OR(B21="",C21=""),"",IF(OR(COUNTIF(D21:H21,"&gt;=0")=Engagés!C13,COUNTIF(D21:H21,"&lt;0")=Engagés!C13,U21="FD",U21="FG"),"F",IF(AND(ISNA(MATCH("wo",D21:H21,0)),ISNA(MATCH("wo-",D21:H21,0))),"","F")))</f>
        <v/>
      </c>
      <c r="T21" s="96" t="str">
        <f aca="false">IF(OR(B21="",C21=""),"",IF(L$31=M$31,"=",""))</f>
        <v>=</v>
      </c>
      <c r="U21" s="89" t="str">
        <f aca="false">IF(ISERROR(MATCH("wo",D21:H21,0)),IF(ISERROR(MATCH("-wo",D21:H21,0)),"","FD"),"FG")</f>
        <v/>
      </c>
      <c r="V21" s="65"/>
      <c r="W21" s="97" t="s">
        <v>86</v>
      </c>
      <c r="X21" s="98"/>
      <c r="Y21" s="98"/>
      <c r="Z21" s="98"/>
      <c r="AA21" s="98"/>
      <c r="AB21" s="84" t="n">
        <f aca="false">IF($T21="=",IF($D21="",0,IF($D21&lt;0,ABS($D21),IF($D21&lt;10,11,$D21+2)))+IF($E21="",0,IF($E21&lt;0,ABS($E21),IF($E21&lt;10,11,$E21+2)))+IF($F21="",0,IF($F21&lt;0,ABS($F21),IF($F21&lt;10,11,$F21+2)))+IF($G21="",0,IF($G21&lt;0,ABS($G21),IF($G21&lt;10,11,$G21+2)))+IF($H21="",0,IF($H21&lt;0,ABS($H21),IF($H21&lt;10,11,$H21+2))),"")</f>
        <v>0</v>
      </c>
      <c r="AC21" s="84" t="n">
        <f aca="false">IF($T21="=",IF($D21="",0,IF($D21&lt;0,IF(ABS($D21)&lt;10,11,ABS($D21)+2),ABS($D21)))+IF($E21="",0,IF($E21&lt;0,IF(ABS($E21)&lt;10,11,ABS($E21)+2),ABS($E21)))+IF($F21="",0,IF($F21&lt;0,IF(ABS($F21)&lt;10,11,ABS($F21)+2),ABS($F21)))+IF($G21="",0,IF($G21&lt;0,IF(ABS($G21)&lt;10,11,ABS($G21)+2),ABS($G21)))+IF($H21="",0,IF($H21&lt;0,IF(ABS($H21)&lt;10,11,ABS($H21)+2),ABS($H21))),"")</f>
        <v>0</v>
      </c>
      <c r="AD21" s="84" t="n">
        <f aca="false">IF($T21="=",AC21,"")</f>
        <v>0</v>
      </c>
      <c r="AE21" s="84" t="n">
        <f aca="false">IF($T21="=",AB21,"")</f>
        <v>0</v>
      </c>
      <c r="AF21" s="98"/>
      <c r="AG21" s="98"/>
      <c r="AH21" s="98"/>
      <c r="AI21" s="98"/>
      <c r="AJ21" s="65"/>
      <c r="AK21" s="65"/>
      <c r="AL21" s="65"/>
      <c r="AM21" s="99" t="n">
        <f aca="false">D21</f>
        <v>0</v>
      </c>
      <c r="AN21" s="99" t="n">
        <f aca="false">E21</f>
        <v>0</v>
      </c>
      <c r="AO21" s="99" t="n">
        <f aca="false">F21</f>
        <v>0</v>
      </c>
      <c r="AP21" s="99" t="n">
        <f aca="false">G21</f>
        <v>0</v>
      </c>
      <c r="AQ21" s="99" t="n">
        <f aca="false">H21</f>
        <v>0</v>
      </c>
      <c r="AR21" s="65"/>
      <c r="AS21" s="97" t="s">
        <v>86</v>
      </c>
      <c r="AT21" s="98"/>
      <c r="AU21" s="98"/>
      <c r="AV21" s="98"/>
      <c r="AW21" s="98"/>
      <c r="AX21" s="84" t="n">
        <f aca="false">IF(T21="=",COUNTIF(D21:H21,"&gt;=0"),0)</f>
        <v>0</v>
      </c>
      <c r="AY21" s="84" t="n">
        <f aca="false">IF(T21="=",COUNTIF(D21:H21,"&lt;0"),0)</f>
        <v>0</v>
      </c>
      <c r="AZ21" s="84" t="n">
        <f aca="false">IF(T21="=",COUNTIF(D21:H21,"&lt;0"),0)</f>
        <v>0</v>
      </c>
      <c r="BA21" s="84" t="n">
        <f aca="false">IF(T21="=",COUNTIF(D21:H21,"&gt;=0"),0)</f>
        <v>0</v>
      </c>
      <c r="BB21" s="98"/>
      <c r="BC21" s="98"/>
      <c r="BD21" s="98"/>
      <c r="BE21" s="98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  <c r="IV21" s="65"/>
      <c r="IW21" s="65"/>
      <c r="IX21" s="65"/>
      <c r="IZ21" s="65"/>
    </row>
    <row r="22" customFormat="false" ht="24.7" hidden="false" customHeight="true" outlineLevel="0" collapsed="false">
      <c r="A22" s="91" t="s">
        <v>87</v>
      </c>
      <c r="B22" s="80" t="str">
        <f aca="false">IF(B12=""," ",B12)</f>
        <v> </v>
      </c>
      <c r="C22" s="80" t="str">
        <f aca="false">IF(B16=""," ",B16)</f>
        <v> </v>
      </c>
      <c r="D22" s="91"/>
      <c r="E22" s="92"/>
      <c r="F22" s="92"/>
      <c r="G22" s="68"/>
      <c r="H22" s="93"/>
      <c r="I22" s="92"/>
      <c r="J22" s="68" t="str">
        <f aca="false">IF($U22="FG",0,IF($U22="FD",2,IF($S22="F",IF(COUNTIF($D22:$H22,"&lt;0")=Engagés!C13,IF(AND($B22&lt;&gt;"",$C22&lt;&gt;""),1,0),2),"")))</f>
        <v/>
      </c>
      <c r="K22" s="94"/>
      <c r="L22" s="94"/>
      <c r="M22" s="94"/>
      <c r="N22" s="68" t="str">
        <f aca="false">IF($U22="FG",2,IF($U22="FD",0,IF($S22="F",IF(COUNTIF($D22:$H22,"&lt;0")=Engagés!C13,2,1),"")))</f>
        <v/>
      </c>
      <c r="O22" s="65"/>
      <c r="P22" s="65"/>
      <c r="Q22" s="95"/>
      <c r="R22" s="95" t="n">
        <f aca="false">IF(T22="=",1,0)</f>
        <v>1</v>
      </c>
      <c r="S22" s="89" t="str">
        <f aca="false">IF(OR(B22="",C22=""),"",IF(OR(COUNTIF(D22:H22,"&gt;=0")=Engagés!C13,COUNTIF(D22:H22,"&lt;0")=Engagés!C13,U22="FD",U22="FG"),"F",IF(AND(ISNA(MATCH("wo",D22:H22,0)),ISNA(MATCH("wo-",D22:H22,0))),"","F")))</f>
        <v/>
      </c>
      <c r="T22" s="96" t="str">
        <f aca="false">IF(OR(B22="",C22=""),"",IF(J$31=N$31,"=",""))</f>
        <v>=</v>
      </c>
      <c r="U22" s="89" t="str">
        <f aca="false">IF(ISERROR(MATCH("wo",D22:H22,0)),IF(ISERROR(MATCH("-wo",D22:H22,0)),"","FD"),"FG")</f>
        <v/>
      </c>
      <c r="V22" s="65"/>
      <c r="W22" s="97" t="s">
        <v>88</v>
      </c>
      <c r="X22" s="84" t="n">
        <f aca="false">IF($T22="=",IF($D22="",0,IF($D22&lt;0,ABS($D22),IF($D22&lt;10,11,$D22+2)))+IF($E22="",0,IF($E22&lt;0,ABS($E22),IF($E22&lt;10,11,$E22+2)))+IF($F22="",0,IF($F22&lt;0,ABS($F22),IF($F22&lt;10,11,$F22+2)))+IF($G22="",0,IF($G22&lt;0,ABS($G22),IF($G22&lt;10,11,$G22+2)))+IF($H22="",0,IF($H22&lt;0,ABS($H22),IF($H22&lt;10,11,$H22+2))),"")</f>
        <v>0</v>
      </c>
      <c r="Y22" s="84" t="n">
        <f aca="false">IF($T22="=",IF($D22="",0,IF($D22&lt;0,IF(ABS($D22)&lt;10,11,ABS($D22)+2),ABS($D22)))+IF($E22="",0,IF($E22&lt;0,IF(ABS($E22)&lt;10,11,ABS($E22)+2),ABS($E22)))+IF($F22="",0,IF($F22&lt;0,IF(ABS($F22)&lt;10,11,ABS($F22)+2),ABS($F22)))+IF($G22="",0,IF($G22&lt;0,IF(ABS($G22)&lt;10,11,ABS($G22)+2),ABS($G22)))+IF($H22="",0,IF($H22&lt;0,IF(ABS($H22)&lt;10,11,ABS($H22)+2),ABS($H22))),"")</f>
        <v>0</v>
      </c>
      <c r="Z22" s="98"/>
      <c r="AA22" s="98"/>
      <c r="AB22" s="98"/>
      <c r="AC22" s="98"/>
      <c r="AD22" s="84" t="n">
        <f aca="false">IF($T22="=",Y22,"")</f>
        <v>0</v>
      </c>
      <c r="AE22" s="84" t="n">
        <f aca="false">IF($T22="=",X22,"")</f>
        <v>0</v>
      </c>
      <c r="AF22" s="98"/>
      <c r="AG22" s="98"/>
      <c r="AH22" s="98"/>
      <c r="AI22" s="98"/>
      <c r="AJ22" s="65"/>
      <c r="AK22" s="65"/>
      <c r="AL22" s="65"/>
      <c r="AM22" s="99" t="n">
        <f aca="false">D22</f>
        <v>0</v>
      </c>
      <c r="AN22" s="99" t="n">
        <f aca="false">E22</f>
        <v>0</v>
      </c>
      <c r="AO22" s="99" t="n">
        <f aca="false">F22</f>
        <v>0</v>
      </c>
      <c r="AP22" s="99" t="n">
        <f aca="false">G22</f>
        <v>0</v>
      </c>
      <c r="AQ22" s="99" t="n">
        <f aca="false">H22</f>
        <v>0</v>
      </c>
      <c r="AR22" s="65"/>
      <c r="AS22" s="97" t="s">
        <v>88</v>
      </c>
      <c r="AT22" s="84" t="n">
        <f aca="false">IF(T22="=",COUNTIF(D22:H22,"&gt;=0"),0)</f>
        <v>0</v>
      </c>
      <c r="AU22" s="84" t="n">
        <f aca="false">IF(T22="=",COUNTIF(D22:H22,"&lt;0"),0)</f>
        <v>0</v>
      </c>
      <c r="AV22" s="98"/>
      <c r="AW22" s="98"/>
      <c r="AX22" s="98"/>
      <c r="AY22" s="98"/>
      <c r="AZ22" s="98"/>
      <c r="BA22" s="98"/>
      <c r="BB22" s="84" t="n">
        <f aca="false">IF(T22="=",COUNTIF(D22:H22,"&lt;0"),0)</f>
        <v>0</v>
      </c>
      <c r="BC22" s="84" t="n">
        <f aca="false">IF(T22="=",COUNTIF(D22:H22,"&gt;=0"),0)</f>
        <v>0</v>
      </c>
      <c r="BD22" s="98"/>
      <c r="BE22" s="98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  <c r="IS22" s="65"/>
      <c r="IT22" s="65"/>
      <c r="IU22" s="65"/>
      <c r="IV22" s="65"/>
      <c r="IW22" s="65"/>
      <c r="IX22" s="65"/>
      <c r="IZ22" s="65"/>
    </row>
    <row r="23" customFormat="false" ht="24.7" hidden="false" customHeight="true" outlineLevel="0" collapsed="false">
      <c r="A23" s="91" t="s">
        <v>89</v>
      </c>
      <c r="B23" s="80" t="str">
        <f aca="false">IF(B13=""," ",B13)</f>
        <v> </v>
      </c>
      <c r="C23" s="80" t="str">
        <f aca="false">IF(B14=""," ",B14)</f>
        <v> </v>
      </c>
      <c r="D23" s="91"/>
      <c r="E23" s="92"/>
      <c r="F23" s="92"/>
      <c r="G23" s="68"/>
      <c r="H23" s="93"/>
      <c r="I23" s="92"/>
      <c r="J23" s="94"/>
      <c r="K23" s="68" t="str">
        <f aca="false">IF($U23="FG",0,IF($U23="FD",2,IF($S23="F",IF(COUNTIF($D23:$H23,"&lt;0")=Engagés!C13,IF(AND($B23&lt;&gt;"",$C23&lt;&gt;""),1,0),2),"")))</f>
        <v/>
      </c>
      <c r="L23" s="68" t="str">
        <f aca="false">IF($U23="FG",2,IF($U23="FD",0,IF($S23="F",IF(COUNTIF($D23:$H23,"&lt;0")=Engagés!C13,2,1),"")))</f>
        <v/>
      </c>
      <c r="M23" s="94"/>
      <c r="N23" s="94"/>
      <c r="O23" s="65"/>
      <c r="P23" s="65"/>
      <c r="Q23" s="95"/>
      <c r="R23" s="95" t="n">
        <f aca="false">IF(T23="=",1,0)</f>
        <v>1</v>
      </c>
      <c r="S23" s="89" t="str">
        <f aca="false">IF(OR(B23="",C23=""),"",IF(OR(COUNTIF(D23:H23,"&gt;=0")=Engagés!C13,COUNTIF(D23:H23,"&lt;0")=Engagés!C13,U23="FD",U23="FG"),"F",IF(AND(ISNA(MATCH("wo",D23:H23,0)),ISNA(MATCH("wo-",D23:H23,0))),"","F")))</f>
        <v/>
      </c>
      <c r="T23" s="96" t="str">
        <f aca="false">IF(OR(B23="",C23=""),"",IF(K$31=L$31,"=",""))</f>
        <v>=</v>
      </c>
      <c r="U23" s="89" t="str">
        <f aca="false">IF(ISERROR(MATCH("wo",D23:H23,0)),IF(ISERROR(MATCH("-wo",D23:H23,0)),"","FD"),"FG")</f>
        <v/>
      </c>
      <c r="V23" s="65"/>
      <c r="W23" s="97" t="s">
        <v>90</v>
      </c>
      <c r="X23" s="98"/>
      <c r="Y23" s="98"/>
      <c r="Z23" s="84" t="n">
        <f aca="false">IF($T23="=",IF($D23="",0,IF($D23&lt;0,ABS($D23),IF($D23&lt;10,11,$D23+2)))+IF($E23="",0,IF($E23&lt;0,ABS($E23),IF($E23&lt;10,11,$E23+2)))+IF($F23="",0,IF($F23&lt;0,ABS($F23),IF($F23&lt;10,11,$F23+2)))+IF($G23="",0,IF($G23&lt;0,ABS($G23),IF($G23&lt;10,11,$G23+2)))+IF($H23="",0,IF($H23&lt;0,ABS($H23),IF($H23&lt;10,11,$H23+2))),"")</f>
        <v>0</v>
      </c>
      <c r="AA23" s="84" t="n">
        <f aca="false">IF($T23="=",IF($D23="",0,IF($D23&lt;0,IF(ABS($D23)&lt;10,11,ABS($D23)+2),ABS($D23)))+IF($E23="",0,IF($E23&lt;0,IF(ABS($E23)&lt;10,11,ABS($E23)+2),ABS($E23)))+IF($F23="",0,IF($F23&lt;0,IF(ABS($F23)&lt;10,11,ABS($F23)+2),ABS($F23)))+IF($G23="",0,IF($G23&lt;0,IF(ABS($G23)&lt;10,11,ABS($G23)+2),ABS($G23)))+IF($H23="",0,IF($H23&lt;0,IF(ABS($H23)&lt;10,11,ABS($H23)+2),ABS($H23))),"")</f>
        <v>0</v>
      </c>
      <c r="AB23" s="84" t="n">
        <f aca="false">IF($T23="=",AA23,"")</f>
        <v>0</v>
      </c>
      <c r="AC23" s="84" t="n">
        <f aca="false">IF($T23="=",Z23,"")</f>
        <v>0</v>
      </c>
      <c r="AD23" s="98"/>
      <c r="AE23" s="98"/>
      <c r="AF23" s="98"/>
      <c r="AG23" s="98"/>
      <c r="AH23" s="98"/>
      <c r="AI23" s="98"/>
      <c r="AJ23" s="65"/>
      <c r="AK23" s="65"/>
      <c r="AL23" s="65"/>
      <c r="AM23" s="99" t="n">
        <f aca="false">D23</f>
        <v>0</v>
      </c>
      <c r="AN23" s="99" t="n">
        <f aca="false">E23</f>
        <v>0</v>
      </c>
      <c r="AO23" s="99" t="n">
        <f aca="false">F23</f>
        <v>0</v>
      </c>
      <c r="AP23" s="99" t="n">
        <f aca="false">G23</f>
        <v>0</v>
      </c>
      <c r="AQ23" s="99" t="n">
        <f aca="false">H23</f>
        <v>0</v>
      </c>
      <c r="AR23" s="65"/>
      <c r="AS23" s="97" t="s">
        <v>90</v>
      </c>
      <c r="AT23" s="98"/>
      <c r="AU23" s="98"/>
      <c r="AV23" s="84" t="n">
        <f aca="false">IF(T23="=",COUNTIF(D23:H23,"&gt;=0"),0)</f>
        <v>0</v>
      </c>
      <c r="AW23" s="84" t="n">
        <f aca="false">IF(T23="=",COUNTIF(D23:H23,"&lt;0"),0)</f>
        <v>0</v>
      </c>
      <c r="AX23" s="84" t="n">
        <f aca="false">IF(T23="=",COUNTIF(D23:H23,"&lt;0"),0)</f>
        <v>0</v>
      </c>
      <c r="AY23" s="84" t="n">
        <f aca="false">IF(T23="=",COUNTIF(D23:H23,"&gt;=0"),0)</f>
        <v>0</v>
      </c>
      <c r="AZ23" s="98"/>
      <c r="BA23" s="98"/>
      <c r="BB23" s="98"/>
      <c r="BC23" s="98"/>
      <c r="BD23" s="98"/>
      <c r="BE23" s="98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  <c r="IT23" s="65"/>
      <c r="IU23" s="65"/>
      <c r="IV23" s="65"/>
      <c r="IW23" s="65"/>
      <c r="IX23" s="65"/>
      <c r="IZ23" s="65"/>
    </row>
    <row r="24" customFormat="false" ht="24.7" hidden="false" customHeight="true" outlineLevel="0" collapsed="false">
      <c r="A24" s="91" t="s">
        <v>91</v>
      </c>
      <c r="B24" s="80" t="str">
        <f aca="false">IF(B12=""," ",B12)</f>
        <v> </v>
      </c>
      <c r="C24" s="80" t="str">
        <f aca="false">IF(B15=""," ",B15)</f>
        <v> </v>
      </c>
      <c r="D24" s="91"/>
      <c r="E24" s="92"/>
      <c r="F24" s="92"/>
      <c r="G24" s="68"/>
      <c r="H24" s="93"/>
      <c r="I24" s="92"/>
      <c r="J24" s="68" t="str">
        <f aca="false">IF($U24="FG",0,IF($U24="FD",2,IF($S24="F",IF(COUNTIF($D24:$H24,"&lt;0")=Engagés!C13,IF(AND($B24&lt;&gt;"",$C24&lt;&gt;""),1,0),2),"")))</f>
        <v/>
      </c>
      <c r="K24" s="94"/>
      <c r="L24" s="94"/>
      <c r="M24" s="68" t="str">
        <f aca="false">IF($U24="FG",2,IF($U24="FD",0,IF($S24="F",IF(COUNTIF($D24:$H24,"&lt;0")=Engagés!C13,2,1),"")))</f>
        <v/>
      </c>
      <c r="N24" s="94"/>
      <c r="O24" s="65"/>
      <c r="P24" s="65"/>
      <c r="Q24" s="95"/>
      <c r="R24" s="95" t="n">
        <f aca="false">IF(T24="=",1,0)</f>
        <v>1</v>
      </c>
      <c r="S24" s="89" t="str">
        <f aca="false">IF(OR(B24="",C24=""),"",IF(OR(COUNTIF(D24:H24,"&gt;=0")=Engagés!C13,COUNTIF(D24:H24,"&lt;0")=Engagés!C13,U24="FD",U24="FG"),"F",IF(AND(ISNA(MATCH("wo",D24:H24,0)),ISNA(MATCH("wo-",D24:H24,0))),"","F")))</f>
        <v/>
      </c>
      <c r="T24" s="96" t="str">
        <f aca="false">IF(OR(B24="",C24=""),"",IF(J$31=M$31,"=",""))</f>
        <v>=</v>
      </c>
      <c r="U24" s="89" t="str">
        <f aca="false">IF(ISERROR(MATCH("wo",D24:H24,0)),IF(ISERROR(MATCH("-wo",D24:H24,0)),"","FD"),"FG")</f>
        <v/>
      </c>
      <c r="V24" s="65"/>
      <c r="W24" s="97" t="s">
        <v>92</v>
      </c>
      <c r="X24" s="84" t="n">
        <f aca="false">IF($T24="=",IF($D24="",0,IF($D24&lt;0,ABS($D24),IF($D24&lt;10,11,$D24+2)))+IF($E24="",0,IF($E24&lt;0,ABS($E24),IF($E24&lt;10,11,$E24+2)))+IF($F24="",0,IF($F24&lt;0,ABS($F24),IF($F24&lt;10,11,$F24+2)))+IF($G24="",0,IF($G24&lt;0,ABS($G24),IF($G24&lt;10,11,$G24+2)))+IF($H24="",0,IF($H24&lt;0,ABS($H24),IF($H24&lt;10,11,$H24+2))),"")</f>
        <v>0</v>
      </c>
      <c r="Y24" s="84" t="n">
        <f aca="false">IF($T24="=",IF($D24="",0,IF($D24&lt;0,IF(ABS($D24)&lt;10,11,ABS($D24)+2),ABS($D24)))+IF($E24="",0,IF($E24&lt;0,IF(ABS($E24)&lt;10,11,ABS($E24)+2),ABS($E24)))+IF($F24="",0,IF($F24&lt;0,IF(ABS($F24)&lt;10,11,ABS($F24)+2),ABS($F24)))+IF($G24="",0,IF($G24&lt;0,IF(ABS($G24)&lt;10,11,ABS($G24)+2),ABS($G24)))+IF($H24="",0,IF($H24&lt;0,IF(ABS($H24)&lt;10,11,ABS($H24)+2),ABS($H24))),"")</f>
        <v>0</v>
      </c>
      <c r="Z24" s="98"/>
      <c r="AA24" s="98"/>
      <c r="AB24" s="98"/>
      <c r="AC24" s="98"/>
      <c r="AD24" s="84" t="n">
        <f aca="false">IF($T24="=",Y24,"")</f>
        <v>0</v>
      </c>
      <c r="AE24" s="84" t="n">
        <f aca="false">IF($T24="=",X24,"")</f>
        <v>0</v>
      </c>
      <c r="AF24" s="98"/>
      <c r="AG24" s="98"/>
      <c r="AH24" s="98"/>
      <c r="AI24" s="98"/>
      <c r="AJ24" s="65"/>
      <c r="AK24" s="65"/>
      <c r="AL24" s="65"/>
      <c r="AM24" s="99" t="n">
        <f aca="false">D24</f>
        <v>0</v>
      </c>
      <c r="AN24" s="99" t="n">
        <f aca="false">E24</f>
        <v>0</v>
      </c>
      <c r="AO24" s="99" t="n">
        <f aca="false">F24</f>
        <v>0</v>
      </c>
      <c r="AP24" s="99" t="n">
        <f aca="false">G24</f>
        <v>0</v>
      </c>
      <c r="AQ24" s="99" t="n">
        <f aca="false">H24</f>
        <v>0</v>
      </c>
      <c r="AR24" s="65"/>
      <c r="AS24" s="97" t="s">
        <v>92</v>
      </c>
      <c r="AT24" s="84" t="n">
        <f aca="false">IF(T24="=",COUNTIF(D24:H24,"&gt;=0"),0)</f>
        <v>0</v>
      </c>
      <c r="AU24" s="84" t="n">
        <f aca="false">IF(T24="=",COUNTIF(D24:H24,"&lt;0"),0)</f>
        <v>0</v>
      </c>
      <c r="AV24" s="98"/>
      <c r="AW24" s="98"/>
      <c r="AX24" s="98"/>
      <c r="AY24" s="98"/>
      <c r="AZ24" s="84" t="n">
        <f aca="false">IF(T24="=",COUNTIF(D24:H24,"&lt;0"),0)</f>
        <v>0</v>
      </c>
      <c r="BA24" s="84" t="n">
        <f aca="false">IF(T24="=",COUNTIF(D24:H24,"&gt;=0"),0)</f>
        <v>0</v>
      </c>
      <c r="BB24" s="98"/>
      <c r="BC24" s="98"/>
      <c r="BD24" s="98"/>
      <c r="BE24" s="98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  <c r="IV24" s="65"/>
      <c r="IW24" s="65"/>
      <c r="IX24" s="65"/>
      <c r="IZ24" s="65"/>
    </row>
    <row r="25" customFormat="false" ht="24.7" hidden="false" customHeight="true" outlineLevel="0" collapsed="false">
      <c r="A25" s="91" t="s">
        <v>93</v>
      </c>
      <c r="B25" s="80" t="str">
        <f aca="false">IF(B14=""," ",B14)</f>
        <v> </v>
      </c>
      <c r="C25" s="80" t="str">
        <f aca="false">IF(B16=""," ",B16)</f>
        <v> </v>
      </c>
      <c r="D25" s="91"/>
      <c r="E25" s="92"/>
      <c r="F25" s="92"/>
      <c r="G25" s="68"/>
      <c r="H25" s="93"/>
      <c r="I25" s="92"/>
      <c r="J25" s="94"/>
      <c r="K25" s="94"/>
      <c r="L25" s="68" t="str">
        <f aca="false">IF($U25="FG",0,IF($U25="FD",2,IF($S25="F",IF(COUNTIF($D25:$H25,"&lt;0")=Engagés!C13,IF(AND($B25&lt;&gt;"",$C25&lt;&gt;""),1,0),2),"")))</f>
        <v/>
      </c>
      <c r="M25" s="94"/>
      <c r="N25" s="68" t="str">
        <f aca="false">IF($U25="FG",2,IF($U25="FD",0,IF($S25="F",IF(COUNTIF($D25:$H25,"&lt;0")=Engagés!C13,2,1),"")))</f>
        <v/>
      </c>
      <c r="O25" s="65"/>
      <c r="P25" s="65"/>
      <c r="Q25" s="95"/>
      <c r="R25" s="95" t="n">
        <f aca="false">IF(T25="=",1,0)</f>
        <v>1</v>
      </c>
      <c r="S25" s="89" t="str">
        <f aca="false">IF(OR(B25="",C25=""),"",IF(OR(COUNTIF(D25:H25,"&gt;=0")=Engagés!C13,COUNTIF(D25:H25,"&lt;0")=Engagés!C13,U25="FD",U25="FG"),"F",IF(AND(ISNA(MATCH("wo",D25:H25,0)),ISNA(MATCH("wo-",D25:H25,0))),"","F")))</f>
        <v/>
      </c>
      <c r="T25" s="96" t="str">
        <f aca="false">IF(OR(B25="",C25=""),"",IF(L31=N31,"=",""))</f>
        <v>=</v>
      </c>
      <c r="U25" s="89" t="str">
        <f aca="false">IF(ISERROR(MATCH("wo",D25:H25,0)),IF(ISERROR(MATCH("-wo",D25:H25,0)),"","FD"),"FG")</f>
        <v/>
      </c>
      <c r="V25" s="65"/>
      <c r="W25" s="97" t="s">
        <v>94</v>
      </c>
      <c r="X25" s="98"/>
      <c r="Y25" s="98"/>
      <c r="Z25" s="98"/>
      <c r="AA25" s="98"/>
      <c r="AB25" s="84" t="n">
        <f aca="false">IF($T25="=",IF($D25="",0,IF($D25&lt;0,ABS($D25),IF($D25&lt;10,11,$D25+2)))+IF($E25="",0,IF($E25&lt;0,ABS($E25),IF($E25&lt;10,11,$E25+2)))+IF($F25="",0,IF($F25&lt;0,ABS($F25),IF($F25&lt;10,11,$F25+2)))+IF($G25="",0,IF($G25&lt;0,ABS($G25),IF($G25&lt;10,11,$G25+2)))+IF($H25="",0,IF($H25&lt;0,ABS($H25),IF($H25&lt;10,11,$H25+2))),"")</f>
        <v>0</v>
      </c>
      <c r="AC25" s="84" t="n">
        <f aca="false">IF($T25="=",IF($D25="",0,IF($D25&lt;0,IF(ABS($D25)&lt;10,11,ABS($D25)+2),ABS($D25)))+IF($E25="",0,IF($E25&lt;0,IF(ABS($E25)&lt;10,11,ABS($E25)+2),ABS($E25)))+IF($F25="",0,IF($F25&lt;0,IF(ABS($F25)&lt;10,11,ABS($F25)+2),ABS($F25)))+IF($G25="",0,IF($G25&lt;0,IF(ABS($G25)&lt;10,11,ABS($G25)+2),ABS($G25)))+IF($H25="",0,IF($H25&lt;0,IF(ABS($H25)&lt;10,11,ABS($H25)+2),ABS($H25))),"")</f>
        <v>0</v>
      </c>
      <c r="AD25" s="98"/>
      <c r="AE25" s="98"/>
      <c r="AF25" s="84" t="n">
        <f aca="false">IF($T25="=",AC25,"")</f>
        <v>0</v>
      </c>
      <c r="AG25" s="84" t="n">
        <f aca="false">IF($T25="=",AB25,"")</f>
        <v>0</v>
      </c>
      <c r="AH25" s="98"/>
      <c r="AI25" s="98"/>
      <c r="AJ25" s="65"/>
      <c r="AK25" s="65"/>
      <c r="AL25" s="65"/>
      <c r="AM25" s="99" t="n">
        <f aca="false">D25</f>
        <v>0</v>
      </c>
      <c r="AN25" s="99" t="n">
        <f aca="false">E25</f>
        <v>0</v>
      </c>
      <c r="AO25" s="99" t="n">
        <f aca="false">F25</f>
        <v>0</v>
      </c>
      <c r="AP25" s="99" t="n">
        <f aca="false">G25</f>
        <v>0</v>
      </c>
      <c r="AQ25" s="99" t="n">
        <f aca="false">H25</f>
        <v>0</v>
      </c>
      <c r="AR25" s="65"/>
      <c r="AS25" s="97" t="s">
        <v>94</v>
      </c>
      <c r="AT25" s="98"/>
      <c r="AU25" s="98"/>
      <c r="AV25" s="98"/>
      <c r="AW25" s="98"/>
      <c r="AX25" s="84" t="n">
        <f aca="false">IF(T25="=",COUNTIF(D25:H25,"&gt;=0"),0)</f>
        <v>0</v>
      </c>
      <c r="AY25" s="84" t="n">
        <f aca="false">IF(T25="=",COUNTIF(D25:H25,"&lt;0"),0)</f>
        <v>0</v>
      </c>
      <c r="AZ25" s="84"/>
      <c r="BA25" s="84"/>
      <c r="BB25" s="84" t="n">
        <f aca="false">IF(T25="=",COUNTIF(D25:H25,"&lt;0"),0)</f>
        <v>0</v>
      </c>
      <c r="BC25" s="84" t="n">
        <f aca="false">IF(T25="=",COUNTIF(D25:H25,"&gt;=0"),0)</f>
        <v>0</v>
      </c>
      <c r="BD25" s="98"/>
      <c r="BE25" s="98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  <c r="IS25" s="65"/>
      <c r="IT25" s="65"/>
      <c r="IU25" s="65"/>
      <c r="IV25" s="65"/>
      <c r="IW25" s="65"/>
      <c r="IX25" s="65"/>
      <c r="IZ25" s="65"/>
    </row>
    <row r="26" customFormat="false" ht="24.7" hidden="false" customHeight="true" outlineLevel="0" collapsed="false">
      <c r="A26" s="91" t="s">
        <v>95</v>
      </c>
      <c r="B26" s="80" t="str">
        <f aca="false">IF(B12=""," ",B12)</f>
        <v> </v>
      </c>
      <c r="C26" s="80" t="str">
        <f aca="false">IF(B14=""," ",B14)</f>
        <v> </v>
      </c>
      <c r="D26" s="91"/>
      <c r="E26" s="92"/>
      <c r="F26" s="92"/>
      <c r="G26" s="68"/>
      <c r="H26" s="93"/>
      <c r="I26" s="92"/>
      <c r="J26" s="68" t="str">
        <f aca="false">IF($U26="FG",0,IF($U26="FD",2,IF($S26="F",IF(COUNTIF($D26:$H26,"&lt;0")=Engagés!C13,IF(AND($B26&lt;&gt;"",$C26&lt;&gt;""),1,0),2),"")))</f>
        <v/>
      </c>
      <c r="K26" s="94"/>
      <c r="L26" s="68" t="str">
        <f aca="false">IF($U26="FG",2,IF($U26="FD",0,IF($S26="F",IF(COUNTIF($D26:$H26,"&lt;0")=Engagés!C13,2,1),"")))</f>
        <v/>
      </c>
      <c r="M26" s="94"/>
      <c r="N26" s="94"/>
      <c r="O26" s="65"/>
      <c r="P26" s="65"/>
      <c r="Q26" s="95"/>
      <c r="R26" s="95" t="n">
        <f aca="false">IF(T26="=",1,0)</f>
        <v>1</v>
      </c>
      <c r="S26" s="89" t="str">
        <f aca="false">IF(OR(B26="",C26=""),"",IF(OR(COUNTIF(D26:H26,"&gt;=0")=Engagés!C13,COUNTIF(D26:H26,"&lt;0")=Engagés!C13,U26="FD",U26="FG"),"F",IF(AND(ISNA(MATCH("wo",D26:H26,0)),ISNA(MATCH("wo-",D26:H26,0))),"","F")))</f>
        <v/>
      </c>
      <c r="T26" s="96" t="str">
        <f aca="false">IF(OR(B26="",C26=""),"",IF(J31=L31,"=",""))</f>
        <v>=</v>
      </c>
      <c r="U26" s="89" t="str">
        <f aca="false">IF(ISERROR(MATCH("wo",D26:H26,0)),IF(ISERROR(MATCH("-wo",D26:H26,0)),"","FD"),"FG")</f>
        <v/>
      </c>
      <c r="V26" s="65"/>
      <c r="W26" s="97" t="s">
        <v>96</v>
      </c>
      <c r="X26" s="84" t="n">
        <f aca="false">IF($T26="=",IF($D26="",0,IF($D26&lt;0,ABS($D26),IF($D26&lt;10,11,$D26+2)))+IF($E26="",0,IF($E26&lt;0,ABS($E26),IF($E26&lt;10,11,$E26+2)))+IF($F26="",0,IF($F26&lt;0,ABS($F26),IF($F26&lt;10,11,$F26+2)))+IF($G26="",0,IF($G26&lt;0,ABS($G26),IF($G26&lt;10,11,$G26+2)))+IF($H26="",0,IF($H26&lt;0,ABS($H26),IF($H26&lt;10,11,$H26+2))),"")</f>
        <v>0</v>
      </c>
      <c r="Y26" s="84" t="n">
        <f aca="false">IF($T26="=",IF($D26="",0,IF($D26&lt;0,IF(ABS($D26)&lt;10,11,ABS($D26)+2),ABS($D26)))+IF($E26="",0,IF($E26&lt;0,IF(ABS($E26)&lt;10,11,ABS($E26)+2),ABS($E26)))+IF($F26="",0,IF($F26&lt;0,IF(ABS($F26)&lt;10,11,ABS($F26)+2),ABS($F26)))+IF($G26="",0,IF($G26&lt;0,IF(ABS($G26)&lt;10,11,ABS($G26)+2),ABS($G26)))+IF($H26="",0,IF($H26&lt;0,IF(ABS($H26)&lt;10,11,ABS($H26)+2),ABS($H26))),"")</f>
        <v>0</v>
      </c>
      <c r="Z26" s="98"/>
      <c r="AA26" s="98"/>
      <c r="AB26" s="84" t="n">
        <f aca="false">IF($T26="=",Y26,"")</f>
        <v>0</v>
      </c>
      <c r="AC26" s="84" t="n">
        <f aca="false">IF($T26="=",X26,"")</f>
        <v>0</v>
      </c>
      <c r="AD26" s="98"/>
      <c r="AE26" s="98"/>
      <c r="AF26" s="98"/>
      <c r="AG26" s="98"/>
      <c r="AH26" s="98"/>
      <c r="AI26" s="98"/>
      <c r="AJ26" s="65"/>
      <c r="AK26" s="65"/>
      <c r="AL26" s="65"/>
      <c r="AM26" s="99" t="n">
        <f aca="false">D26</f>
        <v>0</v>
      </c>
      <c r="AN26" s="99" t="n">
        <f aca="false">E26</f>
        <v>0</v>
      </c>
      <c r="AO26" s="99" t="n">
        <f aca="false">F26</f>
        <v>0</v>
      </c>
      <c r="AP26" s="99" t="n">
        <f aca="false">G26</f>
        <v>0</v>
      </c>
      <c r="AQ26" s="99" t="n">
        <f aca="false">H26</f>
        <v>0</v>
      </c>
      <c r="AR26" s="65"/>
      <c r="AS26" s="97" t="s">
        <v>96</v>
      </c>
      <c r="AT26" s="84" t="n">
        <f aca="false">IF(T26="=",COUNTIF(D26:H26,"&gt;=0"),0)</f>
        <v>0</v>
      </c>
      <c r="AU26" s="84" t="n">
        <f aca="false">IF(T26="=",COUNTIF(D26:H26,"&lt;0"),0)</f>
        <v>0</v>
      </c>
      <c r="AV26" s="98"/>
      <c r="AW26" s="98"/>
      <c r="AX26" s="84" t="n">
        <f aca="false">IF(T26="=",COUNTIF(D26:H26,"&lt;0"),0)</f>
        <v>0</v>
      </c>
      <c r="AY26" s="84" t="n">
        <f aca="false">IF(T26="=",COUNTIF(D26:H26,"&gt;=0"),0)</f>
        <v>0</v>
      </c>
      <c r="AZ26" s="98"/>
      <c r="BA26" s="98"/>
      <c r="BB26" s="98"/>
      <c r="BC26" s="98"/>
      <c r="BD26" s="98"/>
      <c r="BE26" s="98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  <c r="IS26" s="65"/>
      <c r="IT26" s="65"/>
      <c r="IU26" s="65"/>
      <c r="IV26" s="65"/>
      <c r="IW26" s="65"/>
      <c r="IX26" s="65"/>
      <c r="IZ26" s="65"/>
    </row>
    <row r="27" customFormat="false" ht="24.7" hidden="false" customHeight="true" outlineLevel="0" collapsed="false">
      <c r="A27" s="91" t="s">
        <v>97</v>
      </c>
      <c r="B27" s="80" t="str">
        <f aca="false">IF(B13=""," ",B13)</f>
        <v> </v>
      </c>
      <c r="C27" s="80" t="str">
        <f aca="false">IF(B15=""," ",B15)</f>
        <v> </v>
      </c>
      <c r="D27" s="91"/>
      <c r="E27" s="92"/>
      <c r="F27" s="92"/>
      <c r="G27" s="68"/>
      <c r="H27" s="93"/>
      <c r="I27" s="92"/>
      <c r="J27" s="94"/>
      <c r="K27" s="68" t="str">
        <f aca="false">IF($U27="FG",0,IF($U27="FD",2,IF($S27="F",IF(COUNTIF($D27:$H27,"&lt;0")=Engagés!C13,IF(AND($B27&lt;&gt;"",$C27&lt;&gt;""),1,0),2),"")))</f>
        <v/>
      </c>
      <c r="L27" s="94"/>
      <c r="M27" s="68" t="str">
        <f aca="false">IF($U27="FG",2,IF($U27="FD",0,IF($S27="F",IF(COUNTIF($D27:$H27,"&lt;0")=Engagés!C13,2,1),"")))</f>
        <v/>
      </c>
      <c r="N27" s="94"/>
      <c r="O27" s="65"/>
      <c r="P27" s="65"/>
      <c r="Q27" s="95"/>
      <c r="R27" s="95" t="n">
        <f aca="false">IF(T27="=",1,0)</f>
        <v>1</v>
      </c>
      <c r="S27" s="89" t="str">
        <f aca="false">IF(OR(B27="",C27=""),"",IF(OR(COUNTIF(D27:H27,"&gt;=0")=Engagés!C13,COUNTIF(D27:H27,"&lt;0")=Engagés!C13,U27="FD",U27="FG"),"F",IF(AND(ISNA(MATCH("wo",D27:H27,0)),ISNA(MATCH("wo-",D27:H27,0))),"","F")))</f>
        <v/>
      </c>
      <c r="T27" s="96" t="str">
        <f aca="false">IF(OR(B27="",C27=""),"",IF(K31=M31,"=",""))</f>
        <v>=</v>
      </c>
      <c r="U27" s="89" t="str">
        <f aca="false">IF(ISERROR(MATCH("wo",D27:H27,0)),IF(ISERROR(MATCH("-wo",D27:H27,0)),"","FD"),"FG")</f>
        <v/>
      </c>
      <c r="V27" s="65"/>
      <c r="W27" s="97" t="s">
        <v>98</v>
      </c>
      <c r="X27" s="98"/>
      <c r="Y27" s="98"/>
      <c r="Z27" s="84" t="n">
        <f aca="false">IF($T27="=",IF($D27="",0,IF($D27&lt;0,ABS($D27),IF($D27&lt;10,11,$D27+2)))+IF($E27="",0,IF($E27&lt;0,ABS($E27),IF($E27&lt;10,11,$E27+2)))+IF($F27="",0,IF($F27&lt;0,ABS($F27),IF($F27&lt;10,11,$F27+2)))+IF($G27="",0,IF($G27&lt;0,ABS($G27),IF($G27&lt;10,11,$G27+2)))+IF($H27="",0,IF($H27&lt;0,ABS($H27),IF($H27&lt;10,11,$H27+2))),"")</f>
        <v>0</v>
      </c>
      <c r="AA27" s="84" t="n">
        <f aca="false">IF($T27="=",IF($D27="",0,IF($D27&lt;0,IF(ABS($D27)&lt;10,11,ABS($D27)+2),ABS($D27)))+IF($E27="",0,IF($E27&lt;0,IF(ABS($E27)&lt;10,11,ABS($E27)+2),ABS($E27)))+IF($F27="",0,IF($F27&lt;0,IF(ABS($F27)&lt;10,11,ABS($F27)+2),ABS($F27)))+IF($G27="",0,IF($G27&lt;0,IF(ABS($G27)&lt;10,11,ABS($G27)+2),ABS($G27)))+IF($H27="",0,IF($H27&lt;0,IF(ABS($H27)&lt;10,11,ABS($H27)+2),ABS($H27))),"")</f>
        <v>0</v>
      </c>
      <c r="AB27" s="98"/>
      <c r="AC27" s="98"/>
      <c r="AD27" s="84" t="n">
        <f aca="false">IF($T27="=",AA27,"")</f>
        <v>0</v>
      </c>
      <c r="AE27" s="84" t="n">
        <f aca="false">IF($T27="=",Z27,"")</f>
        <v>0</v>
      </c>
      <c r="AF27" s="98"/>
      <c r="AG27" s="98"/>
      <c r="AH27" s="98"/>
      <c r="AI27" s="98"/>
      <c r="AJ27" s="65"/>
      <c r="AK27" s="65"/>
      <c r="AL27" s="65"/>
      <c r="AM27" s="99" t="n">
        <f aca="false">D27</f>
        <v>0</v>
      </c>
      <c r="AN27" s="99" t="n">
        <f aca="false">E27</f>
        <v>0</v>
      </c>
      <c r="AO27" s="99" t="n">
        <f aca="false">F27</f>
        <v>0</v>
      </c>
      <c r="AP27" s="99" t="n">
        <f aca="false">G27</f>
        <v>0</v>
      </c>
      <c r="AQ27" s="99" t="n">
        <f aca="false">H27</f>
        <v>0</v>
      </c>
      <c r="AR27" s="65"/>
      <c r="AS27" s="97" t="s">
        <v>98</v>
      </c>
      <c r="AT27" s="98"/>
      <c r="AU27" s="98"/>
      <c r="AV27" s="84" t="n">
        <f aca="false">IF(T27="=",COUNTIF(D27:H27,"&gt;=0"),0)</f>
        <v>0</v>
      </c>
      <c r="AW27" s="84" t="n">
        <f aca="false">IF(T27="=",COUNTIF(D27:H27,"&lt;0"),0)</f>
        <v>0</v>
      </c>
      <c r="AX27" s="98"/>
      <c r="AY27" s="98"/>
      <c r="AZ27" s="84" t="n">
        <f aca="false">IF(T27="=",COUNTIF(D27:H27,"&lt;0"),0)</f>
        <v>0</v>
      </c>
      <c r="BA27" s="84" t="n">
        <f aca="false">IF(T27="=",COUNTIF(D27:H27,"&gt;=0"),0)</f>
        <v>0</v>
      </c>
      <c r="BB27" s="98"/>
      <c r="BC27" s="98"/>
      <c r="BD27" s="98"/>
      <c r="BE27" s="98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  <c r="IS27" s="65"/>
      <c r="IT27" s="65"/>
      <c r="IU27" s="65"/>
      <c r="IV27" s="65"/>
      <c r="IW27" s="65"/>
      <c r="IX27" s="65"/>
      <c r="IZ27" s="65"/>
    </row>
    <row r="28" customFormat="false" ht="24.7" hidden="false" customHeight="true" outlineLevel="0" collapsed="false">
      <c r="A28" s="91" t="s">
        <v>99</v>
      </c>
      <c r="B28" s="80" t="str">
        <f aca="false">IF(B12=""," ",B12)</f>
        <v> </v>
      </c>
      <c r="C28" s="80" t="str">
        <f aca="false">IF(B13=""," ",B13)</f>
        <v> </v>
      </c>
      <c r="D28" s="91"/>
      <c r="E28" s="92"/>
      <c r="F28" s="92"/>
      <c r="G28" s="68"/>
      <c r="H28" s="93"/>
      <c r="I28" s="92"/>
      <c r="J28" s="68" t="str">
        <f aca="false">IF($U28="FG",0,IF($U28="FD",2,IF($S28="F",IF(COUNTIF($D28:$H28,"&lt;0")=Engagés!C13,IF(AND($B28&lt;&gt;"",$C28&lt;&gt;""),1,0),2),"")))</f>
        <v/>
      </c>
      <c r="K28" s="68" t="str">
        <f aca="false">IF($U28="FG",2,IF($U28="FD",0,IF($S28="F",IF(COUNTIF($D28:$H28,"&lt;0")=Engagés!C13,2,1),"")))</f>
        <v/>
      </c>
      <c r="L28" s="94"/>
      <c r="M28" s="94"/>
      <c r="N28" s="94"/>
      <c r="O28" s="65"/>
      <c r="P28" s="65"/>
      <c r="Q28" s="95"/>
      <c r="R28" s="95" t="n">
        <f aca="false">IF(T28="=",1,0)</f>
        <v>1</v>
      </c>
      <c r="S28" s="89" t="str">
        <f aca="false">IF(OR(B28="",C28=""),"",IF(OR(COUNTIF(D28:H28,"&gt;=0")=Engagés!C13,COUNTIF(D28:H28,"&lt;0")=Engagés!C13,U28="FD",U28="FG"),"F",IF(AND(ISNA(MATCH("wo",D28:H28,0)),ISNA(MATCH("wo-",D28:H28,0))),"","F")))</f>
        <v/>
      </c>
      <c r="T28" s="96" t="str">
        <f aca="false">IF(OR(B28="",C28=""),"",IF(J31=K31,"=",""))</f>
        <v>=</v>
      </c>
      <c r="U28" s="89" t="str">
        <f aca="false">IF(ISERROR(MATCH("wo",D28:H28,0)),IF(ISERROR(MATCH("-wo",D28:H28,0)),"","FD"),"FG")</f>
        <v/>
      </c>
      <c r="V28" s="65"/>
      <c r="W28" s="97" t="s">
        <v>100</v>
      </c>
      <c r="X28" s="84" t="n">
        <f aca="false">IF($T28="=",IF($D28="",0,IF($D28&lt;0,ABS($D28),IF($D28&lt;10,11,$D28+2)))+IF($E28="",0,IF($E28&lt;0,ABS($E28),IF($E28&lt;10,11,$E28+2)))+IF($F28="",0,IF($F28&lt;0,ABS($F28),IF($F28&lt;10,11,$F28+2)))+IF($G28="",0,IF($G28&lt;0,ABS($G28),IF($G28&lt;10,11,$G28+2)))+IF($H28="",0,IF($H28&lt;0,ABS($H28),IF($H28&lt;10,11,$H28+2))),"")</f>
        <v>0</v>
      </c>
      <c r="Y28" s="84" t="n">
        <f aca="false">IF($T28="=",IF($D28="",0,IF($D28&lt;0,IF(ABS($D28)&lt;10,11,ABS($D28)+2),ABS($D28)))+IF($E28="",0,IF($E28&lt;0,IF(ABS($E28)&lt;10,11,ABS($E28)+2),ABS($E28)))+IF($F28="",0,IF($F28&lt;0,IF(ABS($F28)&lt;10,11,ABS($F28)+2),ABS($F28)))+IF($G28="",0,IF($G28&lt;0,IF(ABS($G28)&lt;10,11,ABS($G28)+2),ABS($G28)))+IF($H28="",0,IF($H28&lt;0,IF(ABS($H28)&lt;10,11,ABS($H28)+2),ABS($H28))),"")</f>
        <v>0</v>
      </c>
      <c r="Z28" s="84" t="n">
        <f aca="false">IF($T28="=",Y28,"")</f>
        <v>0</v>
      </c>
      <c r="AA28" s="84" t="n">
        <f aca="false">IF($T28="=",X28,"")</f>
        <v>0</v>
      </c>
      <c r="AB28" s="98"/>
      <c r="AC28" s="98"/>
      <c r="AD28" s="98"/>
      <c r="AE28" s="98"/>
      <c r="AF28" s="98"/>
      <c r="AG28" s="98"/>
      <c r="AH28" s="98"/>
      <c r="AI28" s="98"/>
      <c r="AJ28" s="65"/>
      <c r="AK28" s="65"/>
      <c r="AL28" s="65"/>
      <c r="AM28" s="99" t="n">
        <f aca="false">D28</f>
        <v>0</v>
      </c>
      <c r="AN28" s="99" t="n">
        <f aca="false">E28</f>
        <v>0</v>
      </c>
      <c r="AO28" s="99" t="n">
        <f aca="false">F28</f>
        <v>0</v>
      </c>
      <c r="AP28" s="99" t="n">
        <f aca="false">G28</f>
        <v>0</v>
      </c>
      <c r="AQ28" s="99" t="n">
        <f aca="false">H28</f>
        <v>0</v>
      </c>
      <c r="AR28" s="65"/>
      <c r="AS28" s="97" t="s">
        <v>100</v>
      </c>
      <c r="AT28" s="84" t="n">
        <f aca="false">IF(T28="=",COUNTIF(D28:H28,"&gt;=0"),0)</f>
        <v>0</v>
      </c>
      <c r="AU28" s="84" t="n">
        <f aca="false">IF(T28="=",COUNTIF(D28:H28,"&lt;0"),0)</f>
        <v>0</v>
      </c>
      <c r="AV28" s="84" t="n">
        <f aca="false">IF(T28="=",COUNTIF(D28:H28,"&lt;0"),0)</f>
        <v>0</v>
      </c>
      <c r="AW28" s="84" t="n">
        <f aca="false">IF(T28="=",COUNTIF(D28:H28,"&gt;=0"),0)</f>
        <v>0</v>
      </c>
      <c r="AX28" s="98"/>
      <c r="AY28" s="98"/>
      <c r="AZ28" s="98"/>
      <c r="BA28" s="98"/>
      <c r="BB28" s="98"/>
      <c r="BC28" s="98"/>
      <c r="BD28" s="98"/>
      <c r="BE28" s="98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  <c r="IV28" s="65"/>
      <c r="IW28" s="65"/>
      <c r="IX28" s="65"/>
      <c r="IZ28" s="65"/>
    </row>
    <row r="29" customFormat="false" ht="24.7" hidden="false" customHeight="true" outlineLevel="0" collapsed="false">
      <c r="A29" s="91" t="s">
        <v>101</v>
      </c>
      <c r="B29" s="80" t="str">
        <f aca="false">IF(B15=""," ",B15)</f>
        <v> </v>
      </c>
      <c r="C29" s="80" t="str">
        <f aca="false">IF(B16=""," ",B16)</f>
        <v> </v>
      </c>
      <c r="D29" s="91"/>
      <c r="E29" s="92"/>
      <c r="F29" s="92"/>
      <c r="G29" s="68"/>
      <c r="H29" s="93"/>
      <c r="I29" s="92"/>
      <c r="J29" s="94"/>
      <c r="K29" s="94"/>
      <c r="L29" s="94"/>
      <c r="M29" s="68" t="str">
        <f aca="false">IF($U29="FG",0,IF($U29="FD",2,IF($S29="F",IF(COUNTIF($D29:$H29,"&lt;0")=Engagés!C13,IF(AND($B29&lt;&gt;"",$C29&lt;&gt;""),1,0),2),"")))</f>
        <v/>
      </c>
      <c r="N29" s="68" t="str">
        <f aca="false">IF($U29="FG",2,IF($U29="FD",0,IF($S29="F",IF(COUNTIF($D29:$H29,"&lt;0")=Engagés!C13,2,1),"")))</f>
        <v/>
      </c>
      <c r="O29" s="65"/>
      <c r="P29" s="65"/>
      <c r="Q29" s="95"/>
      <c r="R29" s="95" t="n">
        <f aca="false">IF(T29="=",1,0)</f>
        <v>1</v>
      </c>
      <c r="S29" s="89" t="str">
        <f aca="false">IF(OR(B29="",C29=""),"",IF(OR(COUNTIF(D29:H29,"&gt;=0")=Engagés!C13,COUNTIF(D29:H29,"&lt;0")=Engagés!C13,U29="FD",U29="FG"),"F",IF(AND(ISNA(MATCH("wo",D29:H29,0)),ISNA(MATCH("wo-",D29:H29,0))),"","F")))</f>
        <v/>
      </c>
      <c r="T29" s="100" t="str">
        <f aca="false">IF(OR(B29="",C29=""),"",IF(M31=N31,"=",""))</f>
        <v>=</v>
      </c>
      <c r="U29" s="89" t="str">
        <f aca="false">IF(ISERROR(MATCH("wo",D29:H29,0)),IF(ISERROR(MATCH("-wo",D29:H29,0)),"","FD"),"FG")</f>
        <v/>
      </c>
      <c r="V29" s="65"/>
      <c r="W29" s="97" t="s">
        <v>102</v>
      </c>
      <c r="X29" s="98"/>
      <c r="Y29" s="98"/>
      <c r="Z29" s="98"/>
      <c r="AA29" s="98"/>
      <c r="AB29" s="98"/>
      <c r="AC29" s="98"/>
      <c r="AD29" s="84" t="n">
        <f aca="false">IF($T29="=",IF($D29="",0,IF($D29&lt;0,ABS($D29),IF($D29&lt;10,11,$D29+2)))+IF($E29="",0,IF($E29&lt;0,ABS($E29),IF($E29&lt;10,11,$E29+2)))+IF($F29="",0,IF($F29&lt;0,ABS($F29),IF($F29&lt;10,11,$F29+2)))+IF($G29="",0,IF($G29&lt;0,ABS($G29),IF($G29&lt;10,11,$G29+2)))+IF($H29="",0,IF($H29&lt;0,ABS($H29),IF($H29&lt;10,11,$H29+2))),"")</f>
        <v>0</v>
      </c>
      <c r="AE29" s="84" t="n">
        <f aca="false">IF($T29="=",IF($D29="",0,IF($D29&lt;0,IF(ABS($D29)&lt;10,11,ABS($D29)+2),ABS($D29)))+IF($E29="",0,IF($E29&lt;0,IF(ABS($E29)&lt;10,11,ABS($E29)+2),ABS($E29)))+IF($F29="",0,IF($F29&lt;0,IF(ABS($F29)&lt;10,11,ABS($F29)+2),ABS($F29)))+IF($G29="",0,IF($G29&lt;0,IF(ABS($G29)&lt;10,11,ABS($G29)+2),ABS($G29)))+IF($H29="",0,IF($H29&lt;0,IF(ABS($H29)&lt;10,11,ABS($H29)+2),ABS($H29))),"")</f>
        <v>0</v>
      </c>
      <c r="AF29" s="84" t="n">
        <f aca="false">IF($T29="=",AE29,"")</f>
        <v>0</v>
      </c>
      <c r="AG29" s="84" t="n">
        <f aca="false">IF($T29="=",AD29,"")</f>
        <v>0</v>
      </c>
      <c r="AH29" s="98"/>
      <c r="AI29" s="98"/>
      <c r="AJ29" s="65"/>
      <c r="AK29" s="65"/>
      <c r="AL29" s="65"/>
      <c r="AM29" s="99" t="n">
        <f aca="false">D29</f>
        <v>0</v>
      </c>
      <c r="AN29" s="99" t="n">
        <f aca="false">E29</f>
        <v>0</v>
      </c>
      <c r="AO29" s="99" t="n">
        <f aca="false">F29</f>
        <v>0</v>
      </c>
      <c r="AP29" s="99" t="n">
        <f aca="false">G29</f>
        <v>0</v>
      </c>
      <c r="AQ29" s="99" t="n">
        <f aca="false">H29</f>
        <v>0</v>
      </c>
      <c r="AR29" s="65"/>
      <c r="AS29" s="97" t="s">
        <v>102</v>
      </c>
      <c r="AT29" s="98"/>
      <c r="AU29" s="98"/>
      <c r="AV29" s="98"/>
      <c r="AW29" s="98"/>
      <c r="AX29" s="98"/>
      <c r="AY29" s="98"/>
      <c r="AZ29" s="84" t="n">
        <f aca="false">IF(T29="=",COUNTIF(D29:H29,"&gt;=0"),0)</f>
        <v>0</v>
      </c>
      <c r="BA29" s="84" t="n">
        <f aca="false">IF(T29="=",COUNTIF(D29:H29,"&lt;0"),0)</f>
        <v>0</v>
      </c>
      <c r="BB29" s="84" t="n">
        <f aca="false">IF(T29="=",COUNTIF(D29:H29,"&lt;0"),0)</f>
        <v>0</v>
      </c>
      <c r="BC29" s="84" t="n">
        <f aca="false">IF(T29="=",COUNTIF(D29:H29,"&gt;=0"),0)</f>
        <v>0</v>
      </c>
      <c r="BD29" s="98"/>
      <c r="BE29" s="98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65"/>
      <c r="IS29" s="65"/>
      <c r="IT29" s="65"/>
      <c r="IU29" s="65"/>
      <c r="IV29" s="65"/>
      <c r="IW29" s="65"/>
      <c r="IX29" s="65"/>
      <c r="IZ29" s="65"/>
    </row>
    <row r="30" customFormat="false" ht="20.1" hidden="false" customHeight="true" outlineLevel="0" collapsed="false">
      <c r="A30" s="62"/>
      <c r="B30" s="62"/>
      <c r="C30" s="62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95"/>
      <c r="R30" s="95"/>
      <c r="S30" s="89" t="n">
        <f aca="false">COUNTIF(S20:S29,"F")</f>
        <v>0</v>
      </c>
      <c r="T30" s="100" t="n">
        <f aca="false">SUM(R20:R30)</f>
        <v>10</v>
      </c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  <c r="II30" s="62"/>
      <c r="IJ30" s="62"/>
      <c r="IK30" s="62"/>
      <c r="IL30" s="62"/>
      <c r="IM30" s="62"/>
      <c r="IN30" s="62"/>
      <c r="IO30" s="62"/>
      <c r="IP30" s="62"/>
      <c r="IQ30" s="62"/>
      <c r="IR30" s="62"/>
      <c r="IS30" s="62"/>
      <c r="IT30" s="62"/>
      <c r="IU30" s="62"/>
    </row>
    <row r="31" customFormat="false" ht="20.1" hidden="false" customHeight="true" outlineLevel="0" collapsed="false">
      <c r="A31" s="65"/>
      <c r="B31" s="65"/>
      <c r="C31" s="65"/>
      <c r="D31" s="101" t="s">
        <v>103</v>
      </c>
      <c r="E31" s="101"/>
      <c r="F31" s="101"/>
      <c r="G31" s="101"/>
      <c r="H31" s="101"/>
      <c r="I31" s="102"/>
      <c r="J31" s="103" t="n">
        <f aca="false">SUM(J20:J30)</f>
        <v>0</v>
      </c>
      <c r="K31" s="103" t="n">
        <f aca="false">SUM(K20:K30)</f>
        <v>0</v>
      </c>
      <c r="L31" s="103" t="n">
        <f aca="false">SUM(L20:L30)</f>
        <v>0</v>
      </c>
      <c r="M31" s="103" t="n">
        <f aca="false">SUM(M20:M30)</f>
        <v>0</v>
      </c>
      <c r="N31" s="103" t="n">
        <f aca="false">SUM(N20:N30)</f>
        <v>0</v>
      </c>
      <c r="O31" s="65"/>
      <c r="P31" s="65"/>
      <c r="Q31" s="95"/>
      <c r="R31" s="95"/>
      <c r="S31" s="75"/>
      <c r="T31" s="65"/>
      <c r="U31" s="65"/>
      <c r="V31" s="65"/>
      <c r="W31" s="65"/>
      <c r="X31" s="104" t="n">
        <f aca="false">SUM(X20:X30)</f>
        <v>0</v>
      </c>
      <c r="Y31" s="104" t="n">
        <f aca="false">SUM(Y20:Y30)</f>
        <v>0</v>
      </c>
      <c r="Z31" s="104" t="n">
        <f aca="false">SUM(Z20:Z30)</f>
        <v>0</v>
      </c>
      <c r="AA31" s="104" t="n">
        <f aca="false">SUM(AA20:AA30)</f>
        <v>0</v>
      </c>
      <c r="AB31" s="104" t="n">
        <f aca="false">SUM(AB20:AB30)</f>
        <v>0</v>
      </c>
      <c r="AC31" s="104" t="n">
        <f aca="false">SUM(AC20:AC30)</f>
        <v>0</v>
      </c>
      <c r="AD31" s="104" t="n">
        <f aca="false">SUM(AD20:AD30)</f>
        <v>0</v>
      </c>
      <c r="AE31" s="104" t="n">
        <f aca="false">SUM(AE20:AE30)</f>
        <v>0</v>
      </c>
      <c r="AF31" s="104" t="n">
        <f aca="false">SUM(AF20:AF30)</f>
        <v>0</v>
      </c>
      <c r="AG31" s="104" t="n">
        <f aca="false">SUM(AG20:AG30)</f>
        <v>0</v>
      </c>
      <c r="AH31" s="104" t="n">
        <f aca="false">SUM(AH20:AH30)</f>
        <v>0</v>
      </c>
      <c r="AI31" s="104" t="n">
        <f aca="false">SUM(AI20:AI30)</f>
        <v>0</v>
      </c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104" t="n">
        <f aca="false">SUM(AT20:AT30)</f>
        <v>0</v>
      </c>
      <c r="AU31" s="104" t="n">
        <f aca="false">SUM(AU20:AU30)</f>
        <v>0</v>
      </c>
      <c r="AV31" s="104" t="n">
        <f aca="false">SUM(AV20:AV30)</f>
        <v>0</v>
      </c>
      <c r="AW31" s="104" t="n">
        <f aca="false">SUM(AW20:AW30)</f>
        <v>0</v>
      </c>
      <c r="AX31" s="104" t="n">
        <f aca="false">SUM(AX20:AX30)</f>
        <v>0</v>
      </c>
      <c r="AY31" s="104" t="n">
        <f aca="false">SUM(AY20:AY30)</f>
        <v>0</v>
      </c>
      <c r="AZ31" s="104" t="n">
        <f aca="false">SUM(AZ20:AZ30)</f>
        <v>0</v>
      </c>
      <c r="BA31" s="104" t="n">
        <f aca="false">SUM(BA20:BA30)</f>
        <v>0</v>
      </c>
      <c r="BB31" s="104" t="n">
        <f aca="false">SUM(BB20:BB30)</f>
        <v>0</v>
      </c>
      <c r="BC31" s="104" t="n">
        <f aca="false">SUM(BC20:BC30)</f>
        <v>0</v>
      </c>
      <c r="BD31" s="104" t="n">
        <f aca="false">SUM(BD20:BD30)</f>
        <v>0</v>
      </c>
      <c r="BE31" s="104" t="n">
        <f aca="false">SUM(BE20:BE30)</f>
        <v>0</v>
      </c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  <c r="IQ31" s="65"/>
      <c r="IR31" s="65"/>
      <c r="IS31" s="65"/>
      <c r="IT31" s="65"/>
      <c r="IU31" s="65"/>
      <c r="IV31" s="65"/>
      <c r="IW31" s="65"/>
      <c r="IX31" s="65"/>
      <c r="IZ31" s="65"/>
    </row>
    <row r="32" customFormat="false" ht="20.1" hidden="false" customHeight="true" outlineLevel="0" collapsed="false">
      <c r="A32" s="65"/>
      <c r="B32" s="73" t="s">
        <v>104</v>
      </c>
      <c r="C32" s="65"/>
      <c r="D32" s="105" t="s">
        <v>105</v>
      </c>
      <c r="E32" s="105"/>
      <c r="F32" s="105"/>
      <c r="G32" s="105"/>
      <c r="H32" s="105"/>
      <c r="I32" s="79"/>
      <c r="J32" s="68" t="str">
        <f aca="false">IF($AF$35&lt;&gt;"ok","",$AI36)</f>
        <v/>
      </c>
      <c r="K32" s="68" t="str">
        <f aca="false">IF($AF$35&lt;&gt;"ok","",$AI37)</f>
        <v/>
      </c>
      <c r="L32" s="68" t="str">
        <f aca="false">IF($AF$35&lt;&gt;"ok","",$AI38)</f>
        <v/>
      </c>
      <c r="M32" s="68" t="str">
        <f aca="false">IF($AF$35&lt;&gt;"ok","",$AI39)</f>
        <v/>
      </c>
      <c r="N32" s="68" t="str">
        <f aca="false">IF($AF$35&lt;&gt;"ok","",$AI40)</f>
        <v/>
      </c>
      <c r="O32" s="65"/>
      <c r="P32" s="65"/>
      <c r="Q32" s="75"/>
      <c r="R32" s="75"/>
      <c r="S32" s="65"/>
      <c r="T32" s="65"/>
      <c r="U32" s="65"/>
      <c r="V32" s="65"/>
      <c r="W32" s="65"/>
      <c r="X32" s="106" t="str">
        <f aca="false">IF((X31+Y31)&lt;&gt;0,X31/Y31,"")</f>
        <v/>
      </c>
      <c r="Y32" s="106" t="str">
        <f aca="false">IF((Y31+Z31)&lt;&gt;0,Y31/Z31,"")</f>
        <v/>
      </c>
      <c r="Z32" s="106" t="str">
        <f aca="false">IF((Z31+AA31)&lt;&gt;0,Z31/AA31,"")</f>
        <v/>
      </c>
      <c r="AA32" s="106" t="str">
        <f aca="false">IF((AA31+AB31)&lt;&gt;0,AA31/AB31,"")</f>
        <v/>
      </c>
      <c r="AB32" s="106" t="str">
        <f aca="false">IF((AB31+AC31)&lt;&gt;0,AB31/AC31,"")</f>
        <v/>
      </c>
      <c r="AC32" s="106"/>
      <c r="AD32" s="106" t="str">
        <f aca="false">IF((AD31+AE31)&lt;&gt;0,AD31/AE31,"")</f>
        <v/>
      </c>
      <c r="AE32" s="106"/>
      <c r="AF32" s="106" t="str">
        <f aca="false">IF((AF31+AG31)&lt;&gt;0,AF31/AG31,"")</f>
        <v/>
      </c>
      <c r="AG32" s="106"/>
      <c r="AH32" s="106" t="str">
        <f aca="false">IF((AH31+AI31)&lt;&gt;0,AH31/AI31,"")</f>
        <v/>
      </c>
      <c r="AI32" s="106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107" t="str">
        <f aca="false">IF((AT31+AU31)&lt;&gt;0,IF(AU31=0,AT31,AT31/AU31),"")</f>
        <v/>
      </c>
      <c r="AU32" s="107"/>
      <c r="AV32" s="107" t="str">
        <f aca="false">IF((AV31+AW31)&lt;&gt;0,IF(AW31=0,AV31,AV31/AW31),"")</f>
        <v/>
      </c>
      <c r="AW32" s="107" t="str">
        <f aca="false">IF((AW31+AX31)&lt;&gt;0,IF(AX31=0,AW31,AW31/AX31),"")</f>
        <v/>
      </c>
      <c r="AX32" s="107" t="str">
        <f aca="false">IF((AX31+AY31)&lt;&gt;0,IF(AY31=0,AX31,AX31/AY31),"")</f>
        <v/>
      </c>
      <c r="AY32" s="107" t="str">
        <f aca="false">IF((AY31+AZ31)&lt;&gt;0,IF(AZ31=0,AY31,AY31/AZ31),"")</f>
        <v/>
      </c>
      <c r="AZ32" s="107" t="str">
        <f aca="false">IF((AZ31+BA31)&lt;&gt;0,IF(BA31=0,AZ31,AZ31/BA31),"")</f>
        <v/>
      </c>
      <c r="BA32" s="107" t="str">
        <f aca="false">IF((BA31+BB31)&lt;&gt;0,IF(BB31=0,BA31,BA31/BB31),"")</f>
        <v/>
      </c>
      <c r="BB32" s="107" t="str">
        <f aca="false">IF((BB31+BC31)&lt;&gt;0,IF(BC31=0,BB31,BB31/BC31),"")</f>
        <v/>
      </c>
      <c r="BC32" s="107" t="str">
        <f aca="false">IF((BC31+BD31)&lt;&gt;0,IF(BD31=0,BC31,BC31/BD31),"")</f>
        <v/>
      </c>
      <c r="BD32" s="107" t="str">
        <f aca="false">IF((BD31+BE31)&lt;&gt;0,IF(BE31=0,BD31,BD31/BE31),"")</f>
        <v/>
      </c>
      <c r="BE32" s="107" t="str">
        <f aca="false">IF((BE31+BF31)&lt;&gt;0,IF(BF31=0,BE31,BE31/BF31),"")</f>
        <v/>
      </c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  <c r="IV32" s="65"/>
      <c r="IW32" s="65"/>
      <c r="IX32" s="65"/>
      <c r="IZ32" s="65"/>
    </row>
    <row r="33" customFormat="false" ht="20.1" hidden="false" customHeight="true" outlineLevel="0" collapsed="false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108" t="n">
        <f aca="false">6-COUNTIF(B12:B17,"=0")-COUNTIF(B12:B17,"")</f>
        <v>0</v>
      </c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  <c r="IW33" s="65"/>
      <c r="IX33" s="65"/>
      <c r="IZ33" s="65"/>
    </row>
    <row r="34" customFormat="false" ht="20.1" hidden="false" customHeight="true" outlineLevel="0" collapsed="false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110"/>
      <c r="U34" s="65"/>
      <c r="V34" s="65"/>
      <c r="W34" s="65"/>
      <c r="X34" s="111" t="s">
        <v>106</v>
      </c>
      <c r="Y34" s="111"/>
      <c r="Z34" s="111"/>
      <c r="AA34" s="111"/>
      <c r="AB34" s="112" t="s">
        <v>107</v>
      </c>
      <c r="AC34" s="112"/>
      <c r="AD34" s="112"/>
      <c r="AE34" s="112"/>
      <c r="AF34" s="108" t="n">
        <f aca="false">IF(AF33=6,15,IF(AF33=5,10,IF(AF33=4,6,IF(AF33=3,3,IF(AF33=2,1,0)))))</f>
        <v>0</v>
      </c>
      <c r="AG34" s="113" t="s">
        <v>108</v>
      </c>
      <c r="AH34" s="113"/>
      <c r="AI34" s="113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  <c r="IW34" s="65"/>
      <c r="IX34" s="65"/>
      <c r="IZ34" s="65"/>
    </row>
    <row r="35" customFormat="false" ht="29.15" hidden="false" customHeight="true" outlineLevel="0" collapsed="false">
      <c r="A35" s="65"/>
      <c r="B35" s="87" t="s">
        <v>109</v>
      </c>
      <c r="C35" s="114"/>
      <c r="D35" s="115" t="str">
        <f aca="false">IF($S$30=Engagés!$L$19,IF($T$30=0,"","Coef"&amp;CHAR(10)&amp;"Manches"),"")</f>
        <v>Coef
Manches</v>
      </c>
      <c r="E35" s="115"/>
      <c r="F35" s="115"/>
      <c r="G35" s="115" t="str">
        <f aca="false">IF($S$30=Engagés!$L$19,IF($T$30=0,"","Coef"&amp;CHAR(10)&amp;"Points"),"")</f>
        <v>Coef
Points</v>
      </c>
      <c r="H35" s="115"/>
      <c r="I35" s="115"/>
      <c r="J35" s="115" t="str">
        <f aca="false">IF($S$30=Engagés!$L$19,IF($T$30=0,"","Joueurs"),"")</f>
        <v>Joueurs</v>
      </c>
      <c r="K35" s="115"/>
      <c r="L35" s="115"/>
      <c r="M35" s="65"/>
      <c r="N35" s="65"/>
      <c r="O35" s="65"/>
      <c r="P35" s="65"/>
      <c r="Q35" s="65"/>
      <c r="R35" s="65"/>
      <c r="S35" s="116"/>
      <c r="T35" s="65"/>
      <c r="U35" s="65"/>
      <c r="V35" s="65"/>
      <c r="W35" s="65"/>
      <c r="X35" s="111"/>
      <c r="Y35" s="111"/>
      <c r="Z35" s="111"/>
      <c r="AA35" s="111"/>
      <c r="AB35" s="112"/>
      <c r="AC35" s="112"/>
      <c r="AD35" s="112"/>
      <c r="AE35" s="112"/>
      <c r="AF35" s="108" t="str">
        <f aca="false">IF(AND(COUNTIF(S20:S29,"F")=AF34,AF34&gt;0),"ok","")</f>
        <v/>
      </c>
      <c r="AG35" s="113"/>
      <c r="AH35" s="113"/>
      <c r="AI35" s="113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  <c r="IW35" s="65"/>
      <c r="IX35" s="65"/>
      <c r="IZ35" s="65"/>
    </row>
    <row r="36" customFormat="false" ht="19.9" hidden="false" customHeight="true" outlineLevel="0" collapsed="false">
      <c r="A36" s="117" t="s">
        <v>110</v>
      </c>
      <c r="B36" s="80" t="e">
        <f aca="false">INDEX($AJ$36:$AJ$41,MATCH(1,$AI$36:$AI$41,0))</f>
        <v>#N/A</v>
      </c>
      <c r="C36" s="118" t="str">
        <f aca="false">_xlfn.IFNA(INDEX($AO$36:$AO$41,MATCH(1,$AI$36:$AI$41,0)),"")</f>
        <v/>
      </c>
      <c r="D36" s="119" t="n">
        <f aca="false">IF($S$30=Engagés!$L$19,IF($T$30=0,"",AB36),"")</f>
        <v>0</v>
      </c>
      <c r="E36" s="119"/>
      <c r="F36" s="119"/>
      <c r="G36" s="119" t="n">
        <f aca="false">IF($S$30=Engagés!$L$19,IF($T$30=0,"",X36),"")</f>
        <v>0</v>
      </c>
      <c r="H36" s="119"/>
      <c r="I36" s="119"/>
      <c r="J36" s="115" t="n">
        <f aca="false">IF($S$30=Engagés!$L$19,IF($T$30=0,"",1),"")</f>
        <v>1</v>
      </c>
      <c r="K36" s="115"/>
      <c r="L36" s="115"/>
      <c r="M36" s="65"/>
      <c r="N36" s="65"/>
      <c r="O36" s="65"/>
      <c r="P36" s="65"/>
      <c r="Q36" s="65"/>
      <c r="R36" s="65"/>
      <c r="S36" s="120"/>
      <c r="T36" s="65"/>
      <c r="U36" s="65"/>
      <c r="V36" s="65"/>
      <c r="W36" s="65"/>
      <c r="X36" s="121" t="n">
        <f aca="false">IF(X32&lt;&gt;"",X32,0)</f>
        <v>0</v>
      </c>
      <c r="Y36" s="121"/>
      <c r="Z36" s="121" t="n">
        <f aca="false">IF(X36&lt;&gt;"",RANK(X36,$X$36:$X$41,0),"")</f>
        <v>1</v>
      </c>
      <c r="AA36" s="121"/>
      <c r="AB36" s="121" t="n">
        <f aca="false">IF(AT32&lt;&gt;"",AT32,0)</f>
        <v>0</v>
      </c>
      <c r="AC36" s="121"/>
      <c r="AD36" s="121" t="n">
        <f aca="false">IF(AB36&lt;&gt;"",RANK(AB36,$AB$36:$AB$41,0),"")</f>
        <v>1</v>
      </c>
      <c r="AE36" s="121"/>
      <c r="AF36" s="121" t="s">
        <v>71</v>
      </c>
      <c r="AG36" s="121" t="n">
        <f aca="false">$J$31+($AB$36/10)+($X$36/100)</f>
        <v>0</v>
      </c>
      <c r="AH36" s="121"/>
      <c r="AI36" s="121" t="str">
        <f aca="false">IF(AG36&lt;&gt;0,RANK(AG36,$AG$36:$AG$41,0),"")</f>
        <v/>
      </c>
      <c r="AJ36" s="104" t="str">
        <f aca="false">B12</f>
        <v/>
      </c>
      <c r="AK36" s="104"/>
      <c r="AL36" s="104"/>
      <c r="AM36" s="104"/>
      <c r="AN36" s="104"/>
      <c r="AO36" s="122" t="str">
        <f aca="false">A12</f>
        <v/>
      </c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  <c r="IP36" s="65"/>
      <c r="IQ36" s="65"/>
      <c r="IR36" s="65"/>
      <c r="IS36" s="65"/>
      <c r="IT36" s="65"/>
      <c r="IU36" s="65"/>
      <c r="IV36" s="65"/>
      <c r="IW36" s="65"/>
      <c r="IX36" s="65"/>
      <c r="IZ36" s="65"/>
    </row>
    <row r="37" customFormat="false" ht="19.9" hidden="false" customHeight="true" outlineLevel="0" collapsed="false">
      <c r="A37" s="117" t="s">
        <v>111</v>
      </c>
      <c r="B37" s="80" t="e">
        <f aca="false">INDEX($AJ$36:$AJ$41,MATCH(2,$AI$36:$AI$41,0))</f>
        <v>#N/A</v>
      </c>
      <c r="C37" s="118" t="str">
        <f aca="false">_xlfn.IFNA(INDEX($AO$36:$AO$41,MATCH(2,$AI$36:$AI$41,0)),"")</f>
        <v/>
      </c>
      <c r="D37" s="119" t="n">
        <f aca="false">IF($S$30=Engagés!$L$19,IF($T$30=0,"",AB37),"")</f>
        <v>0</v>
      </c>
      <c r="E37" s="119"/>
      <c r="F37" s="119"/>
      <c r="G37" s="119" t="n">
        <f aca="false">IF($S$30=Engagés!$L$19,IF($T$30=0,"",X37),"")</f>
        <v>0</v>
      </c>
      <c r="H37" s="119"/>
      <c r="I37" s="119"/>
      <c r="J37" s="115" t="n">
        <f aca="false">IF($S$30=Engagés!$L$19,IF($T$30=0,"",2),"")</f>
        <v>2</v>
      </c>
      <c r="K37" s="115"/>
      <c r="L37" s="115"/>
      <c r="M37" s="65"/>
      <c r="N37" s="65"/>
      <c r="O37" s="65"/>
      <c r="P37" s="65"/>
      <c r="Q37" s="65"/>
      <c r="R37" s="65"/>
      <c r="S37" s="120"/>
      <c r="T37" s="65"/>
      <c r="U37" s="65"/>
      <c r="V37" s="65"/>
      <c r="W37" s="65"/>
      <c r="X37" s="121" t="n">
        <f aca="false">IF(Z32&lt;&gt;"",Z32,0)</f>
        <v>0</v>
      </c>
      <c r="Y37" s="121"/>
      <c r="Z37" s="121" t="n">
        <f aca="false">IF(X37&lt;&gt;"",RANK(X37,$X$36:$X$41,0),"")</f>
        <v>1</v>
      </c>
      <c r="AA37" s="121"/>
      <c r="AB37" s="121" t="n">
        <f aca="false">IF(AV32&lt;&gt;"",AV32,0)</f>
        <v>0</v>
      </c>
      <c r="AC37" s="121"/>
      <c r="AD37" s="121" t="n">
        <f aca="false">IF(AB37&lt;&gt;"",RANK(AB37,$AB$36:$AB$41,0),"")</f>
        <v>1</v>
      </c>
      <c r="AE37" s="121"/>
      <c r="AF37" s="121" t="s">
        <v>72</v>
      </c>
      <c r="AG37" s="121" t="n">
        <f aca="false">$K$31+($AB$37/10)+($X$37/100)</f>
        <v>0</v>
      </c>
      <c r="AH37" s="121"/>
      <c r="AI37" s="121" t="str">
        <f aca="false">IF(AG37&lt;&gt;0,RANK(AG37,$AG$36:$AG$41,0),"")</f>
        <v/>
      </c>
      <c r="AJ37" s="104" t="str">
        <f aca="false">B13</f>
        <v/>
      </c>
      <c r="AK37" s="104"/>
      <c r="AL37" s="104"/>
      <c r="AM37" s="104"/>
      <c r="AN37" s="104"/>
      <c r="AO37" s="122" t="str">
        <f aca="false">A13</f>
        <v/>
      </c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5"/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5"/>
      <c r="HU37" s="65"/>
      <c r="HV37" s="65"/>
      <c r="HW37" s="65"/>
      <c r="HX37" s="65"/>
      <c r="HY37" s="65"/>
      <c r="HZ37" s="65"/>
      <c r="IA37" s="65"/>
      <c r="IB37" s="65"/>
      <c r="IC37" s="65"/>
      <c r="ID37" s="65"/>
      <c r="IE37" s="65"/>
      <c r="IF37" s="65"/>
      <c r="IG37" s="65"/>
      <c r="IH37" s="65"/>
      <c r="II37" s="65"/>
      <c r="IJ37" s="65"/>
      <c r="IK37" s="65"/>
      <c r="IL37" s="65"/>
      <c r="IM37" s="65"/>
      <c r="IN37" s="65"/>
      <c r="IO37" s="65"/>
      <c r="IP37" s="65"/>
      <c r="IQ37" s="65"/>
      <c r="IR37" s="65"/>
      <c r="IS37" s="65"/>
      <c r="IT37" s="65"/>
      <c r="IU37" s="65"/>
      <c r="IV37" s="65"/>
      <c r="IW37" s="65"/>
      <c r="IX37" s="65"/>
      <c r="IZ37" s="65"/>
    </row>
    <row r="38" customFormat="false" ht="19.9" hidden="false" customHeight="true" outlineLevel="0" collapsed="false">
      <c r="A38" s="117" t="s">
        <v>112</v>
      </c>
      <c r="B38" s="80" t="e">
        <f aca="false">INDEX($AJ$36:$AJ$41,MATCH(3,$AI$36:$AI$41,0))</f>
        <v>#N/A</v>
      </c>
      <c r="C38" s="118" t="str">
        <f aca="false">_xlfn.IFNA(INDEX($AO$36:$AO$41,MATCH(3,$AI$36:$AI$41,0)),"")</f>
        <v/>
      </c>
      <c r="D38" s="119" t="n">
        <f aca="false">IF($S$30=Engagés!$L$19,IF($T$30=0,"",AB38),"")</f>
        <v>0</v>
      </c>
      <c r="E38" s="119"/>
      <c r="F38" s="119"/>
      <c r="G38" s="119" t="n">
        <f aca="false">IF($S$30=Engagés!$L$19,IF($T$30=0,"",X38),"")</f>
        <v>0</v>
      </c>
      <c r="H38" s="119"/>
      <c r="I38" s="119"/>
      <c r="J38" s="115" t="n">
        <f aca="false">IF($S$30=Engagés!$L$19,IF($T$30=0,"",3),"")</f>
        <v>3</v>
      </c>
      <c r="K38" s="115"/>
      <c r="L38" s="11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121" t="n">
        <f aca="false">IF(AB32&lt;&gt;"",AB32,0)</f>
        <v>0</v>
      </c>
      <c r="Y38" s="121"/>
      <c r="Z38" s="121" t="n">
        <f aca="false">IF(X38&lt;&gt;"",RANK(X38,$X$36:$X$41,0),"")</f>
        <v>1</v>
      </c>
      <c r="AA38" s="121"/>
      <c r="AB38" s="121" t="n">
        <f aca="false">IF(AX32&lt;&gt;"",AX32,0)</f>
        <v>0</v>
      </c>
      <c r="AC38" s="121"/>
      <c r="AD38" s="121" t="n">
        <f aca="false">IF(AB38&lt;&gt;"",RANK(AB38,$AB$36:$AB$41,0),"")</f>
        <v>1</v>
      </c>
      <c r="AE38" s="121"/>
      <c r="AF38" s="121" t="s">
        <v>73</v>
      </c>
      <c r="AG38" s="121" t="n">
        <f aca="false">$L$31+($AB$38/10)+($X$38/100)</f>
        <v>0</v>
      </c>
      <c r="AH38" s="121"/>
      <c r="AI38" s="121" t="str">
        <f aca="false">IF(AG38&lt;&gt;0,RANK(AG38,$AG$36:$AG$41,0),"")</f>
        <v/>
      </c>
      <c r="AJ38" s="104" t="str">
        <f aca="false">B14</f>
        <v/>
      </c>
      <c r="AK38" s="104"/>
      <c r="AL38" s="104"/>
      <c r="AM38" s="104"/>
      <c r="AN38" s="104"/>
      <c r="AO38" s="122" t="str">
        <f aca="false">A14</f>
        <v/>
      </c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  <c r="GA38" s="65"/>
      <c r="GB38" s="65"/>
      <c r="GC38" s="65"/>
      <c r="GD38" s="65"/>
      <c r="GE38" s="65"/>
      <c r="GF38" s="65"/>
      <c r="GG38" s="65"/>
      <c r="GH38" s="65"/>
      <c r="GI38" s="65"/>
      <c r="GJ38" s="65"/>
      <c r="GK38" s="65"/>
      <c r="GL38" s="65"/>
      <c r="GM38" s="65"/>
      <c r="GN38" s="65"/>
      <c r="GO38" s="65"/>
      <c r="GP38" s="65"/>
      <c r="GQ38" s="65"/>
      <c r="GR38" s="65"/>
      <c r="GS38" s="65"/>
      <c r="GT38" s="65"/>
      <c r="GU38" s="65"/>
      <c r="GV38" s="65"/>
      <c r="GW38" s="65"/>
      <c r="GX38" s="65"/>
      <c r="GY38" s="65"/>
      <c r="GZ38" s="65"/>
      <c r="HA38" s="65"/>
      <c r="HB38" s="65"/>
      <c r="HC38" s="65"/>
      <c r="HD38" s="65"/>
      <c r="HE38" s="65"/>
      <c r="HF38" s="65"/>
      <c r="HG38" s="65"/>
      <c r="HH38" s="65"/>
      <c r="HI38" s="65"/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5"/>
      <c r="HU38" s="65"/>
      <c r="HV38" s="65"/>
      <c r="HW38" s="65"/>
      <c r="HX38" s="65"/>
      <c r="HY38" s="65"/>
      <c r="HZ38" s="65"/>
      <c r="IA38" s="65"/>
      <c r="IB38" s="65"/>
      <c r="IC38" s="65"/>
      <c r="ID38" s="65"/>
      <c r="IE38" s="65"/>
      <c r="IF38" s="65"/>
      <c r="IG38" s="65"/>
      <c r="IH38" s="65"/>
      <c r="II38" s="65"/>
      <c r="IJ38" s="65"/>
      <c r="IK38" s="65"/>
      <c r="IL38" s="65"/>
      <c r="IM38" s="65"/>
      <c r="IN38" s="65"/>
      <c r="IO38" s="65"/>
      <c r="IP38" s="65"/>
      <c r="IQ38" s="65"/>
      <c r="IR38" s="65"/>
      <c r="IS38" s="65"/>
      <c r="IT38" s="65"/>
      <c r="IU38" s="65"/>
      <c r="IV38" s="65"/>
      <c r="IW38" s="65"/>
      <c r="IX38" s="65"/>
      <c r="IZ38" s="65"/>
    </row>
    <row r="39" customFormat="false" ht="19.9" hidden="false" customHeight="true" outlineLevel="0" collapsed="false">
      <c r="A39" s="117" t="s">
        <v>113</v>
      </c>
      <c r="B39" s="80" t="e">
        <f aca="false">INDEX($AJ$36:$AJ$41,MATCH(4,$AI$36:$AI$41,0))</f>
        <v>#N/A</v>
      </c>
      <c r="C39" s="118" t="str">
        <f aca="false">_xlfn.IFNA(INDEX($AO$36:$AO$41,MATCH(4,$AI$36:$AI$41,0)),"")</f>
        <v/>
      </c>
      <c r="D39" s="119" t="n">
        <f aca="false">IF($S$30=Engagés!$L$19,IF($T$30=0,"",AB39),"")</f>
        <v>0</v>
      </c>
      <c r="E39" s="119"/>
      <c r="F39" s="119"/>
      <c r="G39" s="119" t="n">
        <f aca="false">IF($S$30=Engagés!$L$19,IF($T$30=0,"",X39),"")</f>
        <v>0</v>
      </c>
      <c r="H39" s="119"/>
      <c r="I39" s="119"/>
      <c r="J39" s="115" t="n">
        <f aca="false">IF($S$30=Engagés!$L$19,IF($T$30=0,"",4),"")</f>
        <v>4</v>
      </c>
      <c r="K39" s="115"/>
      <c r="L39" s="11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121" t="n">
        <f aca="false">IF(AD32&lt;&gt;"",AD32,0)</f>
        <v>0</v>
      </c>
      <c r="Y39" s="121"/>
      <c r="Z39" s="121" t="n">
        <f aca="false">IF(X39&lt;&gt;"",RANK(X39,$X$36:$X$41,0),"")</f>
        <v>1</v>
      </c>
      <c r="AA39" s="121"/>
      <c r="AB39" s="121" t="n">
        <f aca="false">IF(AZ32&lt;&gt;"",AZ32,0)</f>
        <v>0</v>
      </c>
      <c r="AC39" s="121"/>
      <c r="AD39" s="121" t="n">
        <f aca="false">IF(AB39&lt;&gt;"",RANK(AB39,$AB$36:$AB$41,0),"")</f>
        <v>1</v>
      </c>
      <c r="AE39" s="121"/>
      <c r="AF39" s="121" t="s">
        <v>74</v>
      </c>
      <c r="AG39" s="121" t="n">
        <f aca="false">$M$31+($AB$39/10)+($X$39/100)</f>
        <v>0</v>
      </c>
      <c r="AH39" s="121"/>
      <c r="AI39" s="121" t="str">
        <f aca="false">IF(AG39&lt;&gt;0,RANK(AG39,$AG$36:$AG$41,0),"")</f>
        <v/>
      </c>
      <c r="AJ39" s="104" t="str">
        <f aca="false">B15</f>
        <v/>
      </c>
      <c r="AK39" s="104"/>
      <c r="AL39" s="104"/>
      <c r="AM39" s="104"/>
      <c r="AN39" s="104"/>
      <c r="AO39" s="122" t="str">
        <f aca="false">A15</f>
        <v/>
      </c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  <c r="IS39" s="65"/>
      <c r="IT39" s="65"/>
      <c r="IU39" s="65"/>
      <c r="IV39" s="65"/>
      <c r="IW39" s="65"/>
      <c r="IX39" s="65"/>
      <c r="IZ39" s="65"/>
    </row>
    <row r="40" customFormat="false" ht="19.9" hidden="false" customHeight="true" outlineLevel="0" collapsed="false">
      <c r="A40" s="117" t="s">
        <v>114</v>
      </c>
      <c r="B40" s="80" t="e">
        <f aca="false">INDEX($AJ$36:$AJ$41,MATCH(5,$AI$36:$AI$41,0))</f>
        <v>#N/A</v>
      </c>
      <c r="C40" s="118" t="str">
        <f aca="false">_xlfn.IFNA(INDEX($AO$36:$AO$41,MATCH(5,$AI$36:$AI$41,0)),"")</f>
        <v/>
      </c>
      <c r="D40" s="119" t="n">
        <f aca="false">IF($S$30=Engagés!$L$19,IF($T$30=0,"",AB40),"")</f>
        <v>0</v>
      </c>
      <c r="E40" s="119"/>
      <c r="F40" s="119"/>
      <c r="G40" s="119" t="n">
        <f aca="false">IF($S$30=Engagés!$L$19,IF($T$30=0,"",X40),"")</f>
        <v>0</v>
      </c>
      <c r="H40" s="119"/>
      <c r="I40" s="119"/>
      <c r="J40" s="115" t="n">
        <f aca="false">IF($S$30=Engagés!$L$19,IF($T$30=0,"",5),"")</f>
        <v>5</v>
      </c>
      <c r="K40" s="115"/>
      <c r="L40" s="115"/>
      <c r="X40" s="121" t="n">
        <f aca="false">IF(AF32&lt;&gt;"",AF32,0)</f>
        <v>0</v>
      </c>
      <c r="Y40" s="121"/>
      <c r="Z40" s="121" t="n">
        <f aca="false">IF(X40&lt;&gt;"",RANK(X40,$X$36:$X$41,0),"")</f>
        <v>1</v>
      </c>
      <c r="AA40" s="121"/>
      <c r="AB40" s="121" t="n">
        <f aca="false">IF(BB32&lt;&gt;"",BB32,0)</f>
        <v>0</v>
      </c>
      <c r="AC40" s="121"/>
      <c r="AD40" s="121" t="n">
        <f aca="false">IF(AB40&lt;&gt;"",RANK(AB40,$AB$36:$AB$41,0),"")</f>
        <v>1</v>
      </c>
      <c r="AE40" s="121"/>
      <c r="AF40" s="121" t="s">
        <v>75</v>
      </c>
      <c r="AG40" s="121" t="n">
        <f aca="false">$N$31+($AB$40/10)+($X$40/100)</f>
        <v>0</v>
      </c>
      <c r="AH40" s="121"/>
      <c r="AI40" s="121" t="str">
        <f aca="false">IF(AG40&lt;&gt;0,RANK(AG40,$AG$36:$AG$41,0),"")</f>
        <v/>
      </c>
      <c r="AJ40" s="104" t="str">
        <f aca="false">B16</f>
        <v/>
      </c>
      <c r="AK40" s="104"/>
      <c r="AL40" s="104"/>
      <c r="AM40" s="104"/>
      <c r="AN40" s="104"/>
      <c r="AO40" s="122" t="str">
        <f aca="false">A16</f>
        <v/>
      </c>
      <c r="AP40" s="65"/>
      <c r="AQ40" s="65"/>
      <c r="AR40" s="65"/>
      <c r="AS40" s="65"/>
      <c r="AT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</row>
    <row r="41" customFormat="false" ht="20.1" hidden="false" customHeight="true" outlineLevel="0" collapsed="false">
      <c r="A41" s="123"/>
      <c r="B41" s="74"/>
      <c r="C41" s="118"/>
      <c r="D41" s="119"/>
      <c r="E41" s="119"/>
      <c r="F41" s="119"/>
      <c r="G41" s="119"/>
      <c r="H41" s="119"/>
      <c r="I41" s="119"/>
      <c r="J41" s="115"/>
      <c r="K41" s="115"/>
      <c r="L41" s="115"/>
      <c r="AP41" s="65"/>
      <c r="AQ41" s="65"/>
      <c r="AR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</row>
    <row r="42" customFormat="false" ht="21.95" hidden="false" customHeight="true" outlineLevel="0" collapsed="false"/>
    <row r="43" customFormat="false" ht="21.95" hidden="false" customHeight="true" outlineLevel="0" collapsed="false"/>
    <row r="44" customFormat="false" ht="21.95" hidden="false" customHeight="true" outlineLevel="0" collapsed="false"/>
    <row r="45" customFormat="false" ht="21.95" hidden="false" customHeight="true" outlineLevel="0" collapsed="false"/>
    <row r="46" customFormat="false" ht="21.95" hidden="false" customHeight="true" outlineLevel="0" collapsed="false"/>
    <row r="47" customFormat="false" ht="21.95" hidden="false" customHeight="true" outlineLevel="0" collapsed="false"/>
    <row r="48" customFormat="false" ht="21.95" hidden="false" customHeight="true" outlineLevel="0" collapsed="false"/>
  </sheetData>
  <mergeCells count="117"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D15:F15"/>
    <mergeCell ref="G15:J15"/>
    <mergeCell ref="K15:M15"/>
    <mergeCell ref="D16:F16"/>
    <mergeCell ref="G16:J16"/>
    <mergeCell ref="K16:M16"/>
    <mergeCell ref="D17:F17"/>
    <mergeCell ref="G17:J17"/>
    <mergeCell ref="K17:M17"/>
    <mergeCell ref="X17:AI17"/>
    <mergeCell ref="AT17:BE17"/>
    <mergeCell ref="X18:Y18"/>
    <mergeCell ref="Z18:AA18"/>
    <mergeCell ref="AB18:AC18"/>
    <mergeCell ref="AD18:AE18"/>
    <mergeCell ref="AF18:AG18"/>
    <mergeCell ref="AH18:AI18"/>
    <mergeCell ref="AM18:AQ18"/>
    <mergeCell ref="AT18:AU18"/>
    <mergeCell ref="AV18:AW18"/>
    <mergeCell ref="AX18:AY18"/>
    <mergeCell ref="AZ18:BA18"/>
    <mergeCell ref="BB18:BC18"/>
    <mergeCell ref="BD18:BE18"/>
    <mergeCell ref="B19:C19"/>
    <mergeCell ref="D19:H19"/>
    <mergeCell ref="D31:H31"/>
    <mergeCell ref="D32:H32"/>
    <mergeCell ref="X32:Y32"/>
    <mergeCell ref="Z32:AA32"/>
    <mergeCell ref="AB32:AC32"/>
    <mergeCell ref="AD32:AE32"/>
    <mergeCell ref="AF32:AG32"/>
    <mergeCell ref="AH32:AI32"/>
    <mergeCell ref="AT32:AU32"/>
    <mergeCell ref="AV32:AW32"/>
    <mergeCell ref="AX32:AY32"/>
    <mergeCell ref="AZ32:BA32"/>
    <mergeCell ref="BB32:BC32"/>
    <mergeCell ref="BD32:BE32"/>
    <mergeCell ref="AT33:AU33"/>
    <mergeCell ref="AV33:AW33"/>
    <mergeCell ref="AX33:AY33"/>
    <mergeCell ref="AZ33:BA33"/>
    <mergeCell ref="BB33:BC33"/>
    <mergeCell ref="BD33:BE33"/>
    <mergeCell ref="X34:AA35"/>
    <mergeCell ref="AB34:AE35"/>
    <mergeCell ref="AG34:AI35"/>
    <mergeCell ref="AT34:AU34"/>
    <mergeCell ref="AV34:AW34"/>
    <mergeCell ref="AX34:AY34"/>
    <mergeCell ref="AZ34:BA34"/>
    <mergeCell ref="BB34:BC34"/>
    <mergeCell ref="D35:F35"/>
    <mergeCell ref="G35:I35"/>
    <mergeCell ref="J35:L35"/>
    <mergeCell ref="D36:F36"/>
    <mergeCell ref="G36:I36"/>
    <mergeCell ref="J36:L36"/>
    <mergeCell ref="X36:Y36"/>
    <mergeCell ref="Z36:AA36"/>
    <mergeCell ref="AB36:AC36"/>
    <mergeCell ref="AD36:AE36"/>
    <mergeCell ref="AG36:AH36"/>
    <mergeCell ref="AJ36:AN36"/>
    <mergeCell ref="D37:F37"/>
    <mergeCell ref="G37:I37"/>
    <mergeCell ref="J37:L37"/>
    <mergeCell ref="X37:Y37"/>
    <mergeCell ref="Z37:AA37"/>
    <mergeCell ref="AB37:AC37"/>
    <mergeCell ref="AD37:AE37"/>
    <mergeCell ref="AG37:AH37"/>
    <mergeCell ref="AJ37:AN37"/>
    <mergeCell ref="D38:F38"/>
    <mergeCell ref="G38:I38"/>
    <mergeCell ref="J38:L38"/>
    <mergeCell ref="X38:Y38"/>
    <mergeCell ref="Z38:AA38"/>
    <mergeCell ref="AB38:AC38"/>
    <mergeCell ref="AD38:AE38"/>
    <mergeCell ref="AG38:AH38"/>
    <mergeCell ref="AJ38:AN38"/>
    <mergeCell ref="D39:F39"/>
    <mergeCell ref="G39:I39"/>
    <mergeCell ref="J39:L39"/>
    <mergeCell ref="X39:Y39"/>
    <mergeCell ref="Z39:AA39"/>
    <mergeCell ref="AB39:AC39"/>
    <mergeCell ref="AD39:AE39"/>
    <mergeCell ref="AG39:AH39"/>
    <mergeCell ref="AJ39:AN39"/>
    <mergeCell ref="D40:F40"/>
    <mergeCell ref="G40:I40"/>
    <mergeCell ref="J40:L40"/>
    <mergeCell ref="X40:Y40"/>
    <mergeCell ref="Z40:AA40"/>
    <mergeCell ref="AB40:AC40"/>
    <mergeCell ref="AD40:AE40"/>
    <mergeCell ref="AG40:AH40"/>
    <mergeCell ref="AJ40:AN40"/>
    <mergeCell ref="D41:F41"/>
    <mergeCell ref="G41:I41"/>
    <mergeCell ref="J41:L41"/>
  </mergeCells>
  <conditionalFormatting sqref="C35">
    <cfRule type="expression" priority="2" aboveAverage="0" equalAverage="0" bottom="0" percent="0" rank="0" text="" dxfId="0">
      <formula>IF(SUM(AT33:BB33)&lt;&gt;0,TRUE())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H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Z25" activeCellId="0" sqref="Z25"/>
    </sheetView>
  </sheetViews>
  <sheetFormatPr defaultColWidth="11.53515625" defaultRowHeight="13.8" zeroHeight="false" outlineLevelRow="0" outlineLevelCol="0"/>
  <cols>
    <col collapsed="false" customWidth="true" hidden="false" outlineLevel="0" max="3" min="1" style="1" width="4.87"/>
    <col collapsed="false" customWidth="true" hidden="false" outlineLevel="0" max="4" min="4" style="1" width="17.88"/>
    <col collapsed="false" customWidth="true" hidden="false" outlineLevel="0" max="6" min="5" style="1" width="3.58"/>
    <col collapsed="false" customWidth="true" hidden="false" outlineLevel="0" max="7" min="7" style="1" width="4.87"/>
    <col collapsed="false" customWidth="true" hidden="false" outlineLevel="0" max="8" min="8" style="124" width="5.71"/>
    <col collapsed="false" customWidth="true" hidden="false" outlineLevel="0" max="9" min="9" style="124" width="5.11"/>
    <col collapsed="false" customWidth="true" hidden="false" outlineLevel="0" max="10" min="10" style="124" width="17.88"/>
    <col collapsed="false" customWidth="true" hidden="false" outlineLevel="0" max="12" min="11" style="124" width="3.58"/>
    <col collapsed="false" customWidth="true" hidden="false" outlineLevel="0" max="14" min="13" style="124" width="5.11"/>
    <col collapsed="false" customWidth="true" hidden="false" outlineLevel="0" max="15" min="15" style="124" width="17.88"/>
    <col collapsed="false" customWidth="true" hidden="false" outlineLevel="0" max="17" min="16" style="124" width="3.58"/>
    <col collapsed="false" customWidth="true" hidden="false" outlineLevel="0" max="19" min="18" style="124" width="5.2"/>
    <col collapsed="false" customWidth="true" hidden="false" outlineLevel="0" max="20" min="20" style="124" width="20.43"/>
    <col collapsed="false" customWidth="true" hidden="false" outlineLevel="0" max="21" min="21" style="125" width="3.71"/>
    <col collapsed="false" customWidth="true" hidden="false" outlineLevel="0" max="22" min="22" style="126" width="3.71"/>
    <col collapsed="false" customWidth="true" hidden="false" outlineLevel="0" max="23" min="23" style="124" width="4.02"/>
    <col collapsed="false" customWidth="true" hidden="false" outlineLevel="0" max="24" min="24" style="124" width="3.89"/>
    <col collapsed="false" customWidth="true" hidden="false" outlineLevel="0" max="25" min="25" style="124" width="20.43"/>
    <col collapsed="false" customWidth="true" hidden="false" outlineLevel="0" max="27" min="26" style="127" width="3.71"/>
    <col collapsed="false" customWidth="true" hidden="false" outlineLevel="0" max="28" min="28" style="124" width="5.71"/>
    <col collapsed="false" customWidth="true" hidden="false" outlineLevel="0" max="29" min="29" style="124" width="5.42"/>
    <col collapsed="false" customWidth="true" hidden="false" outlineLevel="0" max="30" min="30" style="124" width="20.43"/>
    <col collapsed="false" customWidth="true" hidden="false" outlineLevel="0" max="32" min="31" style="125" width="3.71"/>
    <col collapsed="false" customWidth="true" hidden="false" outlineLevel="0" max="33" min="33" style="124" width="4.86"/>
    <col collapsed="false" customWidth="true" hidden="false" outlineLevel="0" max="34" min="34" style="124" width="3.58"/>
    <col collapsed="false" customWidth="true" hidden="false" outlineLevel="0" max="35" min="35" style="124" width="17.88"/>
    <col collapsed="false" customWidth="true" hidden="false" outlineLevel="0" max="37" min="36" style="124" width="3.58"/>
    <col collapsed="false" customWidth="true" hidden="false" outlineLevel="0" max="38" min="38" style="124" width="4.33"/>
    <col collapsed="false" customWidth="true" hidden="false" outlineLevel="0" max="39" min="39" style="127" width="8.9"/>
    <col collapsed="false" customWidth="true" hidden="false" outlineLevel="0" max="40" min="40" style="124" width="22.81"/>
    <col collapsed="false" customWidth="true" hidden="false" outlineLevel="0" max="1022" min="41" style="124" width="11.43"/>
  </cols>
  <sheetData>
    <row r="1" customFormat="false" ht="13.8" hidden="false" customHeight="false" outlineLevel="0" collapsed="false">
      <c r="A1" s="14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customFormat="false" ht="13.8" hidden="false" customHeight="false" outlineLevel="0" collapsed="false">
      <c r="S2" s="128"/>
      <c r="T2" s="128"/>
      <c r="U2" s="128"/>
      <c r="V2" s="128"/>
      <c r="AC2" s="128"/>
      <c r="AD2" s="128"/>
      <c r="AE2" s="128"/>
      <c r="AF2" s="128"/>
      <c r="AK2" s="124" t="s">
        <v>115</v>
      </c>
      <c r="AL2" s="1"/>
      <c r="AQ2" s="1"/>
      <c r="AR2" s="1"/>
      <c r="AX2" s="1"/>
      <c r="BC2" s="1"/>
    </row>
    <row r="3" customFormat="false" ht="13.8" hidden="false" customHeight="false" outlineLevel="0" collapsed="false">
      <c r="A3" s="129"/>
      <c r="B3" s="129"/>
      <c r="C3" s="130" t="s">
        <v>116</v>
      </c>
      <c r="D3" s="130"/>
      <c r="E3" s="130"/>
      <c r="F3" s="130"/>
      <c r="I3" s="130" t="s">
        <v>117</v>
      </c>
      <c r="J3" s="130"/>
      <c r="K3" s="130"/>
      <c r="L3" s="130"/>
      <c r="N3" s="130" t="s">
        <v>118</v>
      </c>
      <c r="O3" s="130"/>
      <c r="P3" s="130"/>
      <c r="Q3" s="130"/>
      <c r="S3" s="130" t="s">
        <v>119</v>
      </c>
      <c r="T3" s="130"/>
      <c r="U3" s="130"/>
      <c r="V3" s="130"/>
      <c r="Y3" s="130" t="s">
        <v>120</v>
      </c>
      <c r="Z3" s="130"/>
      <c r="AA3" s="130"/>
      <c r="AC3" s="128"/>
      <c r="AD3" s="128"/>
      <c r="AE3" s="128"/>
      <c r="AF3" s="128"/>
      <c r="AI3" s="1"/>
      <c r="AJ3" s="1"/>
      <c r="AK3" s="124" t="s">
        <v>121</v>
      </c>
      <c r="AL3" s="1"/>
      <c r="AQ3" s="1"/>
      <c r="AR3" s="1"/>
      <c r="AX3" s="1"/>
      <c r="BC3" s="1"/>
    </row>
    <row r="4" customFormat="false" ht="13.8" hidden="false" customHeight="false" outlineLevel="0" collapsed="false">
      <c r="A4" s="129"/>
      <c r="B4" s="129"/>
      <c r="C4" s="129"/>
      <c r="D4" s="129"/>
      <c r="E4" s="129"/>
      <c r="F4" s="129"/>
      <c r="T4" s="131"/>
      <c r="U4" s="132"/>
      <c r="V4" s="133"/>
      <c r="AC4" s="128"/>
      <c r="AD4" s="128"/>
      <c r="AE4" s="128"/>
      <c r="AF4" s="128"/>
    </row>
    <row r="5" customFormat="false" ht="17" hidden="false" customHeight="true" outlineLevel="0" collapsed="false">
      <c r="A5" s="129"/>
      <c r="B5" s="129"/>
      <c r="H5" s="134"/>
      <c r="I5" s="135" t="s">
        <v>122</v>
      </c>
      <c r="J5" s="136" t="e">
        <f aca="false">PouleB!B40</f>
        <v>#N/A</v>
      </c>
      <c r="K5" s="137" t="str">
        <f aca="false">PouleB!C40</f>
        <v/>
      </c>
      <c r="L5" s="138"/>
      <c r="M5" s="125"/>
      <c r="N5" s="135" t="s">
        <v>123</v>
      </c>
      <c r="O5" s="136" t="e">
        <f aca="false">PouleB!B38</f>
        <v>#N/A</v>
      </c>
      <c r="P5" s="137" t="str">
        <f aca="false">PouleB!C38</f>
        <v/>
      </c>
      <c r="Q5" s="138"/>
      <c r="R5" s="139"/>
      <c r="S5" s="135" t="s">
        <v>124</v>
      </c>
      <c r="T5" s="140" t="e">
        <f aca="false">PouleA!B36</f>
        <v>#N/A</v>
      </c>
      <c r="U5" s="141" t="str">
        <f aca="false">PouleA!C36</f>
        <v/>
      </c>
      <c r="V5" s="142"/>
      <c r="W5" s="143"/>
      <c r="X5" s="125"/>
      <c r="Y5" s="125"/>
      <c r="Z5" s="125"/>
      <c r="AA5" s="125"/>
      <c r="AB5" s="125"/>
      <c r="AC5" s="128"/>
      <c r="AD5" s="128"/>
      <c r="AE5" s="128"/>
      <c r="AF5" s="128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5"/>
      <c r="IS5" s="125"/>
      <c r="IT5" s="125"/>
      <c r="IU5" s="125"/>
      <c r="IV5" s="125"/>
      <c r="IW5" s="125"/>
      <c r="IX5" s="125"/>
      <c r="IY5" s="125"/>
      <c r="IZ5" s="125"/>
      <c r="JA5" s="125"/>
      <c r="JB5" s="125"/>
      <c r="JC5" s="125"/>
      <c r="JD5" s="125"/>
      <c r="JE5" s="125"/>
      <c r="JF5" s="125"/>
      <c r="JG5" s="125"/>
      <c r="JH5" s="125"/>
      <c r="JI5" s="125"/>
      <c r="JJ5" s="125"/>
      <c r="JK5" s="125"/>
      <c r="JL5" s="125"/>
      <c r="JM5" s="125"/>
      <c r="JN5" s="125"/>
      <c r="JO5" s="125"/>
      <c r="JP5" s="125"/>
      <c r="JQ5" s="125"/>
      <c r="JR5" s="125"/>
      <c r="JS5" s="125"/>
      <c r="JT5" s="125"/>
      <c r="JU5" s="125"/>
      <c r="JV5" s="125"/>
      <c r="JW5" s="125"/>
      <c r="JX5" s="125"/>
      <c r="JY5" s="125"/>
      <c r="JZ5" s="125"/>
      <c r="KA5" s="125"/>
      <c r="KB5" s="125"/>
      <c r="KC5" s="125"/>
      <c r="KD5" s="125"/>
      <c r="KE5" s="125"/>
      <c r="KF5" s="125"/>
      <c r="KG5" s="125"/>
      <c r="KH5" s="125"/>
      <c r="KI5" s="125"/>
      <c r="KJ5" s="125"/>
      <c r="KK5" s="125"/>
      <c r="KL5" s="125"/>
      <c r="KM5" s="125"/>
      <c r="KN5" s="125"/>
      <c r="KO5" s="125"/>
      <c r="KP5" s="125"/>
      <c r="KQ5" s="125"/>
      <c r="KR5" s="125"/>
      <c r="KS5" s="125"/>
      <c r="KT5" s="125"/>
      <c r="KU5" s="125"/>
      <c r="KV5" s="125"/>
      <c r="KW5" s="125"/>
      <c r="KX5" s="125"/>
      <c r="KY5" s="125"/>
      <c r="KZ5" s="125"/>
      <c r="LA5" s="125"/>
      <c r="LB5" s="125"/>
      <c r="LC5" s="125"/>
      <c r="LD5" s="125"/>
      <c r="LE5" s="125"/>
      <c r="LF5" s="125"/>
      <c r="LG5" s="125"/>
      <c r="LH5" s="125"/>
      <c r="LI5" s="125"/>
      <c r="LJ5" s="125"/>
      <c r="LK5" s="125"/>
      <c r="LL5" s="125"/>
      <c r="LM5" s="125"/>
      <c r="LN5" s="125"/>
      <c r="LO5" s="125"/>
      <c r="LP5" s="125"/>
      <c r="LQ5" s="125"/>
      <c r="LR5" s="125"/>
      <c r="LS5" s="125"/>
      <c r="LT5" s="125"/>
      <c r="LU5" s="125"/>
      <c r="LV5" s="125"/>
      <c r="LW5" s="125"/>
      <c r="LX5" s="125"/>
      <c r="LY5" s="125"/>
      <c r="LZ5" s="125"/>
      <c r="MA5" s="125"/>
      <c r="MB5" s="125"/>
      <c r="MC5" s="125"/>
      <c r="MD5" s="125"/>
      <c r="ME5" s="125"/>
      <c r="MF5" s="125"/>
      <c r="MG5" s="125"/>
      <c r="MH5" s="125"/>
      <c r="MI5" s="125"/>
      <c r="MJ5" s="125"/>
      <c r="MK5" s="125"/>
      <c r="ML5" s="125"/>
      <c r="MM5" s="125"/>
      <c r="MN5" s="125"/>
      <c r="MO5" s="125"/>
      <c r="MP5" s="125"/>
      <c r="MQ5" s="125"/>
      <c r="MR5" s="125"/>
      <c r="MS5" s="125"/>
      <c r="MT5" s="125"/>
      <c r="MU5" s="125"/>
      <c r="MV5" s="125"/>
      <c r="MW5" s="125"/>
      <c r="MX5" s="125"/>
      <c r="MY5" s="125"/>
      <c r="MZ5" s="125"/>
      <c r="NA5" s="125"/>
      <c r="NB5" s="125"/>
      <c r="NC5" s="125"/>
      <c r="ND5" s="125"/>
      <c r="NE5" s="125"/>
      <c r="NF5" s="125"/>
      <c r="NG5" s="125"/>
      <c r="NH5" s="125"/>
      <c r="NI5" s="125"/>
      <c r="NJ5" s="125"/>
      <c r="NK5" s="125"/>
      <c r="NL5" s="125"/>
      <c r="NM5" s="125"/>
      <c r="NN5" s="125"/>
      <c r="NO5" s="125"/>
      <c r="NP5" s="125"/>
      <c r="NQ5" s="125"/>
      <c r="NR5" s="125"/>
      <c r="NS5" s="125"/>
      <c r="NT5" s="125"/>
      <c r="NU5" s="125"/>
      <c r="NV5" s="125"/>
      <c r="NW5" s="125"/>
      <c r="NX5" s="125"/>
      <c r="NY5" s="125"/>
      <c r="NZ5" s="125"/>
      <c r="OA5" s="125"/>
      <c r="OB5" s="125"/>
      <c r="OC5" s="125"/>
      <c r="OD5" s="125"/>
      <c r="OE5" s="125"/>
      <c r="OF5" s="125"/>
      <c r="OG5" s="125"/>
      <c r="OH5" s="125"/>
      <c r="OI5" s="125"/>
      <c r="OJ5" s="125"/>
      <c r="OK5" s="125"/>
      <c r="OL5" s="125"/>
      <c r="OM5" s="125"/>
      <c r="ON5" s="125"/>
      <c r="OO5" s="125"/>
      <c r="OP5" s="125"/>
      <c r="OQ5" s="125"/>
      <c r="OR5" s="125"/>
      <c r="OS5" s="125"/>
      <c r="OT5" s="125"/>
      <c r="OU5" s="125"/>
      <c r="OV5" s="125"/>
      <c r="OW5" s="125"/>
      <c r="OX5" s="125"/>
      <c r="OY5" s="125"/>
      <c r="OZ5" s="125"/>
      <c r="PA5" s="125"/>
      <c r="PB5" s="125"/>
      <c r="PC5" s="125"/>
      <c r="PD5" s="125"/>
      <c r="PE5" s="125"/>
      <c r="PF5" s="125"/>
      <c r="PG5" s="125"/>
      <c r="PH5" s="125"/>
      <c r="PI5" s="125"/>
      <c r="PJ5" s="125"/>
      <c r="PK5" s="125"/>
      <c r="PL5" s="125"/>
      <c r="PM5" s="125"/>
      <c r="PN5" s="125"/>
      <c r="PO5" s="125"/>
      <c r="PP5" s="125"/>
      <c r="PQ5" s="125"/>
      <c r="PR5" s="125"/>
      <c r="PS5" s="125"/>
      <c r="PT5" s="125"/>
      <c r="PU5" s="125"/>
      <c r="PV5" s="125"/>
      <c r="PW5" s="125"/>
      <c r="PX5" s="125"/>
      <c r="PY5" s="125"/>
      <c r="PZ5" s="125"/>
      <c r="QA5" s="125"/>
      <c r="QB5" s="125"/>
      <c r="QC5" s="125"/>
      <c r="QD5" s="125"/>
      <c r="QE5" s="125"/>
      <c r="QF5" s="125"/>
      <c r="QG5" s="125"/>
      <c r="QH5" s="125"/>
      <c r="QI5" s="125"/>
      <c r="QJ5" s="125"/>
      <c r="QK5" s="125"/>
      <c r="QL5" s="125"/>
      <c r="QM5" s="125"/>
      <c r="QN5" s="125"/>
      <c r="QO5" s="125"/>
      <c r="QP5" s="125"/>
      <c r="QQ5" s="125"/>
      <c r="QR5" s="125"/>
      <c r="QS5" s="125"/>
      <c r="QT5" s="125"/>
      <c r="QU5" s="125"/>
      <c r="QV5" s="125"/>
      <c r="QW5" s="125"/>
      <c r="QX5" s="125"/>
      <c r="QY5" s="125"/>
      <c r="QZ5" s="125"/>
      <c r="RA5" s="125"/>
      <c r="RB5" s="125"/>
      <c r="RC5" s="125"/>
      <c r="RD5" s="125"/>
      <c r="RE5" s="125"/>
      <c r="RF5" s="125"/>
      <c r="RG5" s="125"/>
      <c r="RH5" s="125"/>
      <c r="RI5" s="125"/>
      <c r="RJ5" s="125"/>
      <c r="RK5" s="125"/>
      <c r="RL5" s="125"/>
      <c r="RM5" s="125"/>
      <c r="RN5" s="125"/>
      <c r="RO5" s="125"/>
      <c r="RP5" s="125"/>
      <c r="RQ5" s="125"/>
      <c r="RR5" s="125"/>
      <c r="RS5" s="125"/>
      <c r="RT5" s="125"/>
      <c r="RU5" s="125"/>
      <c r="RV5" s="125"/>
      <c r="RW5" s="125"/>
      <c r="RX5" s="125"/>
      <c r="RY5" s="125"/>
      <c r="RZ5" s="125"/>
      <c r="SA5" s="125"/>
      <c r="SB5" s="125"/>
      <c r="SC5" s="125"/>
      <c r="SD5" s="125"/>
      <c r="SE5" s="125"/>
      <c r="SF5" s="125"/>
      <c r="SG5" s="125"/>
      <c r="SH5" s="125"/>
      <c r="SI5" s="125"/>
      <c r="SJ5" s="125"/>
      <c r="SK5" s="125"/>
      <c r="SL5" s="125"/>
      <c r="SM5" s="125"/>
      <c r="SN5" s="125"/>
      <c r="SO5" s="125"/>
      <c r="SP5" s="125"/>
      <c r="SQ5" s="125"/>
      <c r="SR5" s="125"/>
      <c r="SS5" s="125"/>
      <c r="ST5" s="125"/>
      <c r="SU5" s="125"/>
      <c r="SV5" s="125"/>
      <c r="SW5" s="125"/>
      <c r="SX5" s="125"/>
      <c r="SY5" s="125"/>
      <c r="SZ5" s="125"/>
      <c r="TA5" s="125"/>
      <c r="TB5" s="125"/>
      <c r="TC5" s="125"/>
      <c r="TD5" s="125"/>
      <c r="TE5" s="125"/>
      <c r="TF5" s="125"/>
      <c r="TG5" s="125"/>
      <c r="TH5" s="125"/>
      <c r="TI5" s="125"/>
      <c r="TJ5" s="125"/>
      <c r="TK5" s="125"/>
      <c r="TL5" s="125"/>
      <c r="TM5" s="125"/>
      <c r="TN5" s="125"/>
      <c r="TO5" s="125"/>
      <c r="TP5" s="125"/>
      <c r="TQ5" s="125"/>
      <c r="TR5" s="125"/>
      <c r="TS5" s="125"/>
      <c r="TT5" s="125"/>
      <c r="TU5" s="125"/>
      <c r="TV5" s="125"/>
      <c r="TW5" s="125"/>
      <c r="TX5" s="125"/>
      <c r="TY5" s="125"/>
      <c r="TZ5" s="125"/>
      <c r="UA5" s="125"/>
      <c r="UB5" s="125"/>
      <c r="UC5" s="125"/>
      <c r="UD5" s="125"/>
      <c r="UE5" s="125"/>
      <c r="UF5" s="125"/>
      <c r="UG5" s="125"/>
      <c r="UH5" s="125"/>
      <c r="UI5" s="125"/>
      <c r="UJ5" s="125"/>
      <c r="UK5" s="125"/>
      <c r="UL5" s="125"/>
      <c r="UM5" s="125"/>
      <c r="UN5" s="125"/>
      <c r="UO5" s="125"/>
      <c r="UP5" s="125"/>
      <c r="UQ5" s="125"/>
      <c r="UR5" s="125"/>
      <c r="US5" s="125"/>
      <c r="UT5" s="125"/>
      <c r="UU5" s="125"/>
      <c r="UV5" s="125"/>
      <c r="UW5" s="125"/>
      <c r="UX5" s="125"/>
      <c r="UY5" s="125"/>
      <c r="UZ5" s="125"/>
      <c r="VA5" s="125"/>
      <c r="VB5" s="125"/>
      <c r="VC5" s="125"/>
      <c r="VD5" s="125"/>
      <c r="VE5" s="125"/>
      <c r="VF5" s="125"/>
      <c r="VG5" s="125"/>
      <c r="VH5" s="125"/>
      <c r="VI5" s="125"/>
      <c r="VJ5" s="125"/>
      <c r="VK5" s="125"/>
      <c r="VL5" s="125"/>
      <c r="VM5" s="125"/>
      <c r="VN5" s="125"/>
      <c r="VO5" s="125"/>
      <c r="VP5" s="125"/>
      <c r="VQ5" s="125"/>
      <c r="VR5" s="125"/>
      <c r="VS5" s="125"/>
      <c r="VT5" s="125"/>
      <c r="VU5" s="125"/>
      <c r="VV5" s="125"/>
      <c r="VW5" s="125"/>
      <c r="VX5" s="125"/>
      <c r="VY5" s="125"/>
      <c r="VZ5" s="125"/>
      <c r="WA5" s="125"/>
      <c r="WB5" s="125"/>
      <c r="WC5" s="125"/>
      <c r="WD5" s="125"/>
      <c r="WE5" s="125"/>
      <c r="WF5" s="125"/>
      <c r="WG5" s="125"/>
      <c r="WH5" s="125"/>
      <c r="WI5" s="125"/>
      <c r="WJ5" s="125"/>
      <c r="WK5" s="125"/>
      <c r="WL5" s="125"/>
      <c r="WM5" s="125"/>
      <c r="WN5" s="125"/>
      <c r="WO5" s="125"/>
      <c r="WP5" s="125"/>
      <c r="WQ5" s="125"/>
      <c r="WR5" s="125"/>
      <c r="WS5" s="125"/>
      <c r="WT5" s="125"/>
      <c r="WU5" s="125"/>
      <c r="WV5" s="125"/>
      <c r="WW5" s="125"/>
      <c r="WX5" s="125"/>
      <c r="WY5" s="125"/>
      <c r="WZ5" s="125"/>
      <c r="XA5" s="125"/>
      <c r="XB5" s="125"/>
      <c r="XC5" s="125"/>
      <c r="XD5" s="125"/>
      <c r="XE5" s="125"/>
      <c r="XF5" s="125"/>
      <c r="XG5" s="125"/>
      <c r="XH5" s="125"/>
      <c r="XI5" s="125"/>
      <c r="XJ5" s="125"/>
      <c r="XK5" s="125"/>
      <c r="XL5" s="125"/>
      <c r="XM5" s="125"/>
      <c r="XN5" s="125"/>
      <c r="XO5" s="125"/>
      <c r="XP5" s="125"/>
      <c r="XQ5" s="125"/>
      <c r="XR5" s="125"/>
      <c r="XS5" s="125"/>
      <c r="XT5" s="125"/>
      <c r="XU5" s="125"/>
      <c r="XV5" s="125"/>
      <c r="XW5" s="125"/>
      <c r="XX5" s="125"/>
      <c r="XY5" s="125"/>
      <c r="XZ5" s="125"/>
      <c r="YA5" s="125"/>
      <c r="YB5" s="125"/>
      <c r="YC5" s="125"/>
      <c r="YD5" s="125"/>
      <c r="YE5" s="125"/>
      <c r="YF5" s="125"/>
      <c r="YG5" s="125"/>
      <c r="YH5" s="125"/>
      <c r="YI5" s="125"/>
      <c r="YJ5" s="125"/>
      <c r="YK5" s="125"/>
      <c r="YL5" s="125"/>
      <c r="YM5" s="125"/>
      <c r="YN5" s="125"/>
      <c r="YO5" s="125"/>
      <c r="YP5" s="125"/>
      <c r="YQ5" s="125"/>
      <c r="YR5" s="125"/>
      <c r="YS5" s="125"/>
      <c r="YT5" s="125"/>
      <c r="YU5" s="125"/>
      <c r="YV5" s="125"/>
      <c r="YW5" s="125"/>
      <c r="YX5" s="125"/>
      <c r="YY5" s="125"/>
      <c r="YZ5" s="125"/>
      <c r="ZA5" s="125"/>
      <c r="ZB5" s="125"/>
      <c r="ZC5" s="125"/>
      <c r="ZD5" s="125"/>
      <c r="ZE5" s="125"/>
      <c r="ZF5" s="125"/>
      <c r="ZG5" s="125"/>
      <c r="ZH5" s="125"/>
      <c r="ZI5" s="125"/>
      <c r="ZJ5" s="125"/>
      <c r="ZK5" s="125"/>
      <c r="ZL5" s="125"/>
      <c r="ZM5" s="125"/>
      <c r="ZN5" s="125"/>
      <c r="ZO5" s="125"/>
      <c r="ZP5" s="125"/>
      <c r="ZQ5" s="125"/>
      <c r="ZR5" s="125"/>
      <c r="ZS5" s="125"/>
      <c r="ZT5" s="125"/>
      <c r="ZU5" s="125"/>
      <c r="ZV5" s="125"/>
      <c r="ZW5" s="125"/>
      <c r="ZX5" s="125"/>
      <c r="ZY5" s="125"/>
      <c r="ZZ5" s="125"/>
      <c r="AAA5" s="125"/>
      <c r="AAB5" s="125"/>
      <c r="AAC5" s="125"/>
      <c r="AAD5" s="125"/>
      <c r="AAE5" s="125"/>
      <c r="AAF5" s="125"/>
      <c r="AAG5" s="125"/>
      <c r="AAH5" s="125"/>
      <c r="AAI5" s="125"/>
      <c r="AAJ5" s="125"/>
      <c r="AAK5" s="125"/>
      <c r="AAL5" s="125"/>
      <c r="AAM5" s="125"/>
      <c r="AAN5" s="125"/>
      <c r="AAO5" s="125"/>
      <c r="AAP5" s="125"/>
      <c r="AAQ5" s="125"/>
      <c r="AAR5" s="125"/>
      <c r="AAS5" s="125"/>
      <c r="AAT5" s="125"/>
      <c r="AAU5" s="125"/>
      <c r="AAV5" s="125"/>
      <c r="AAW5" s="125"/>
      <c r="AAX5" s="125"/>
      <c r="AAY5" s="125"/>
      <c r="AAZ5" s="125"/>
      <c r="ABA5" s="125"/>
      <c r="ABB5" s="125"/>
      <c r="ABC5" s="125"/>
      <c r="ABD5" s="125"/>
      <c r="ABE5" s="125"/>
      <c r="ABF5" s="125"/>
      <c r="ABG5" s="125"/>
      <c r="ABH5" s="125"/>
      <c r="ABI5" s="125"/>
      <c r="ABJ5" s="125"/>
      <c r="ABK5" s="125"/>
      <c r="ABL5" s="125"/>
      <c r="ABM5" s="125"/>
      <c r="ABN5" s="125"/>
      <c r="ABO5" s="125"/>
      <c r="ABP5" s="125"/>
      <c r="ABQ5" s="125"/>
      <c r="ABR5" s="125"/>
      <c r="ABS5" s="125"/>
      <c r="ABT5" s="125"/>
      <c r="ABU5" s="125"/>
      <c r="ABV5" s="125"/>
      <c r="ABW5" s="125"/>
      <c r="ABX5" s="125"/>
      <c r="ABY5" s="125"/>
      <c r="ABZ5" s="125"/>
      <c r="ACA5" s="125"/>
      <c r="ACB5" s="125"/>
      <c r="ACC5" s="125"/>
      <c r="ACD5" s="125"/>
      <c r="ACE5" s="125"/>
      <c r="ACF5" s="125"/>
      <c r="ACG5" s="125"/>
      <c r="ACH5" s="125"/>
      <c r="ACI5" s="125"/>
      <c r="ACJ5" s="125"/>
      <c r="ACK5" s="125"/>
      <c r="ACL5" s="125"/>
      <c r="ACM5" s="125"/>
      <c r="ACN5" s="125"/>
      <c r="ACO5" s="125"/>
      <c r="ACP5" s="125"/>
      <c r="ACQ5" s="125"/>
      <c r="ACR5" s="125"/>
      <c r="ACS5" s="125"/>
      <c r="ACT5" s="125"/>
      <c r="ACU5" s="125"/>
      <c r="ACV5" s="125"/>
      <c r="ACW5" s="125"/>
      <c r="ACX5" s="125"/>
      <c r="ACY5" s="125"/>
      <c r="ACZ5" s="125"/>
      <c r="ADA5" s="125"/>
      <c r="ADB5" s="125"/>
      <c r="ADC5" s="125"/>
      <c r="ADD5" s="125"/>
      <c r="ADE5" s="125"/>
      <c r="ADF5" s="125"/>
      <c r="ADG5" s="125"/>
      <c r="ADH5" s="125"/>
      <c r="ADI5" s="125"/>
      <c r="ADJ5" s="125"/>
      <c r="ADK5" s="125"/>
      <c r="ADL5" s="125"/>
      <c r="ADM5" s="125"/>
      <c r="ADN5" s="125"/>
      <c r="ADO5" s="125"/>
      <c r="ADP5" s="125"/>
      <c r="ADQ5" s="125"/>
      <c r="ADR5" s="125"/>
      <c r="ADS5" s="125"/>
      <c r="ADT5" s="125"/>
      <c r="ADU5" s="125"/>
      <c r="ADV5" s="125"/>
      <c r="ADW5" s="125"/>
      <c r="ADX5" s="125"/>
      <c r="ADY5" s="125"/>
      <c r="ADZ5" s="125"/>
      <c r="AEA5" s="125"/>
      <c r="AEB5" s="125"/>
      <c r="AEC5" s="125"/>
      <c r="AED5" s="125"/>
      <c r="AEE5" s="125"/>
      <c r="AEF5" s="125"/>
      <c r="AEG5" s="125"/>
      <c r="AEH5" s="125"/>
      <c r="AEI5" s="125"/>
      <c r="AEJ5" s="125"/>
      <c r="AEK5" s="125"/>
      <c r="AEL5" s="125"/>
      <c r="AEM5" s="125"/>
      <c r="AEN5" s="125"/>
      <c r="AEO5" s="125"/>
      <c r="AEP5" s="125"/>
      <c r="AEQ5" s="125"/>
      <c r="AER5" s="125"/>
      <c r="AES5" s="125"/>
      <c r="AET5" s="125"/>
      <c r="AEU5" s="125"/>
      <c r="AEV5" s="125"/>
      <c r="AEW5" s="125"/>
      <c r="AEX5" s="125"/>
      <c r="AEY5" s="125"/>
      <c r="AEZ5" s="125"/>
      <c r="AFA5" s="125"/>
      <c r="AFB5" s="125"/>
      <c r="AFC5" s="125"/>
      <c r="AFD5" s="125"/>
      <c r="AFE5" s="125"/>
      <c r="AFF5" s="125"/>
      <c r="AFG5" s="125"/>
      <c r="AFH5" s="125"/>
      <c r="AFI5" s="125"/>
      <c r="AFJ5" s="125"/>
      <c r="AFK5" s="125"/>
      <c r="AFL5" s="125"/>
      <c r="AFM5" s="125"/>
      <c r="AFN5" s="125"/>
      <c r="AFO5" s="125"/>
      <c r="AFP5" s="125"/>
      <c r="AFQ5" s="125"/>
      <c r="AFR5" s="125"/>
      <c r="AFS5" s="125"/>
      <c r="AFT5" s="125"/>
      <c r="AFU5" s="125"/>
      <c r="AFV5" s="125"/>
      <c r="AFW5" s="125"/>
      <c r="AFX5" s="125"/>
      <c r="AFY5" s="125"/>
      <c r="AFZ5" s="125"/>
      <c r="AGA5" s="125"/>
      <c r="AGB5" s="125"/>
      <c r="AGC5" s="125"/>
      <c r="AGD5" s="125"/>
      <c r="AGE5" s="125"/>
      <c r="AGF5" s="125"/>
      <c r="AGG5" s="125"/>
      <c r="AGH5" s="125"/>
      <c r="AGI5" s="125"/>
      <c r="AGJ5" s="125"/>
      <c r="AGK5" s="125"/>
      <c r="AGL5" s="125"/>
      <c r="AGM5" s="125"/>
      <c r="AGN5" s="125"/>
      <c r="AGO5" s="125"/>
      <c r="AGP5" s="125"/>
      <c r="AGQ5" s="125"/>
      <c r="AGR5" s="125"/>
      <c r="AGS5" s="125"/>
      <c r="AGT5" s="125"/>
      <c r="AGU5" s="125"/>
      <c r="AGV5" s="125"/>
      <c r="AGW5" s="125"/>
      <c r="AGX5" s="125"/>
      <c r="AGY5" s="125"/>
      <c r="AGZ5" s="125"/>
      <c r="AHA5" s="125"/>
      <c r="AHB5" s="125"/>
      <c r="AHC5" s="125"/>
      <c r="AHD5" s="125"/>
      <c r="AHE5" s="125"/>
      <c r="AHF5" s="125"/>
      <c r="AHG5" s="125"/>
      <c r="AHH5" s="125"/>
      <c r="AHI5" s="125"/>
      <c r="AHJ5" s="125"/>
      <c r="AHK5" s="125"/>
      <c r="AHL5" s="125"/>
      <c r="AHM5" s="125"/>
      <c r="AHN5" s="125"/>
      <c r="AHO5" s="125"/>
      <c r="AHP5" s="125"/>
      <c r="AHQ5" s="125"/>
      <c r="AHR5" s="125"/>
      <c r="AHS5" s="125"/>
      <c r="AHT5" s="125"/>
      <c r="AHU5" s="125"/>
      <c r="AHV5" s="125"/>
      <c r="AHW5" s="125"/>
      <c r="AHX5" s="125"/>
      <c r="AHY5" s="125"/>
      <c r="AHZ5" s="125"/>
      <c r="AIA5" s="125"/>
      <c r="AIB5" s="125"/>
      <c r="AIC5" s="125"/>
      <c r="AID5" s="125"/>
      <c r="AIE5" s="125"/>
      <c r="AIF5" s="125"/>
      <c r="AIG5" s="125"/>
      <c r="AIH5" s="125"/>
      <c r="AII5" s="125"/>
      <c r="AIJ5" s="125"/>
      <c r="AIK5" s="125"/>
      <c r="AIL5" s="125"/>
      <c r="AIM5" s="125"/>
      <c r="AIN5" s="125"/>
      <c r="AIO5" s="125"/>
      <c r="AIP5" s="125"/>
      <c r="AIQ5" s="125"/>
      <c r="AIR5" s="125"/>
      <c r="AIS5" s="125"/>
      <c r="AIT5" s="125"/>
      <c r="AIU5" s="125"/>
      <c r="AIV5" s="125"/>
      <c r="AIW5" s="125"/>
      <c r="AIX5" s="125"/>
      <c r="AIY5" s="125"/>
      <c r="AIZ5" s="125"/>
      <c r="AJA5" s="125"/>
      <c r="AJB5" s="125"/>
      <c r="AJC5" s="125"/>
      <c r="AJD5" s="125"/>
      <c r="AJE5" s="125"/>
      <c r="AJF5" s="125"/>
      <c r="AJG5" s="125"/>
      <c r="AJH5" s="125"/>
      <c r="AJI5" s="125"/>
      <c r="AJJ5" s="125"/>
      <c r="AJK5" s="125"/>
      <c r="AJL5" s="125"/>
      <c r="AJM5" s="125"/>
      <c r="AJN5" s="125"/>
      <c r="AJO5" s="125"/>
      <c r="AJP5" s="125"/>
      <c r="AJQ5" s="125"/>
      <c r="AJR5" s="125"/>
      <c r="AJS5" s="125"/>
      <c r="AJT5" s="125"/>
      <c r="AJU5" s="125"/>
      <c r="AJV5" s="125"/>
      <c r="AJW5" s="125"/>
      <c r="AJX5" s="125"/>
      <c r="AJY5" s="125"/>
      <c r="AJZ5" s="125"/>
      <c r="AKA5" s="125"/>
      <c r="AKB5" s="125"/>
      <c r="AKC5" s="125"/>
      <c r="AKD5" s="125"/>
      <c r="AKE5" s="125"/>
      <c r="AKF5" s="125"/>
      <c r="AKG5" s="125"/>
      <c r="AKH5" s="125"/>
      <c r="AKI5" s="125"/>
      <c r="AKJ5" s="125"/>
      <c r="AKK5" s="125"/>
      <c r="AKL5" s="125"/>
      <c r="AKM5" s="125"/>
      <c r="AKN5" s="125"/>
      <c r="AKO5" s="125"/>
      <c r="AKP5" s="125"/>
      <c r="AKQ5" s="125"/>
      <c r="AKR5" s="125"/>
      <c r="AKS5" s="125"/>
      <c r="AKT5" s="125"/>
      <c r="AKU5" s="125"/>
      <c r="AKV5" s="125"/>
      <c r="AKW5" s="125"/>
      <c r="AKX5" s="125"/>
      <c r="AKY5" s="125"/>
      <c r="AKZ5" s="125"/>
      <c r="ALA5" s="125"/>
      <c r="ALB5" s="125"/>
      <c r="ALC5" s="125"/>
      <c r="ALD5" s="125"/>
      <c r="ALE5" s="125"/>
      <c r="ALF5" s="125"/>
      <c r="ALG5" s="125"/>
      <c r="ALH5" s="125"/>
      <c r="ALI5" s="125"/>
      <c r="ALJ5" s="125"/>
      <c r="ALK5" s="125"/>
      <c r="ALL5" s="125"/>
      <c r="ALM5" s="125"/>
      <c r="ALN5" s="125"/>
      <c r="ALO5" s="125"/>
      <c r="ALP5" s="125"/>
      <c r="ALQ5" s="125"/>
      <c r="ALR5" s="125"/>
      <c r="ALS5" s="125"/>
      <c r="ALT5" s="125"/>
      <c r="ALU5" s="125"/>
      <c r="ALV5" s="125"/>
      <c r="ALW5" s="125"/>
      <c r="ALX5" s="125"/>
      <c r="ALY5" s="125"/>
      <c r="ALZ5" s="125"/>
      <c r="AMA5" s="125"/>
      <c r="AMB5" s="125"/>
      <c r="AMC5" s="125"/>
      <c r="AMD5" s="125"/>
      <c r="AME5" s="125"/>
      <c r="AMF5" s="125"/>
      <c r="AMG5" s="125"/>
      <c r="AMH5" s="125"/>
    </row>
    <row r="6" customFormat="false" ht="17" hidden="false" customHeight="true" outlineLevel="0" collapsed="false">
      <c r="A6" s="129"/>
      <c r="B6" s="129"/>
      <c r="G6" s="144"/>
      <c r="H6" s="145"/>
      <c r="I6" s="146" t="s">
        <v>125</v>
      </c>
      <c r="J6" s="147" t="e">
        <f aca="false">PouleA!B39</f>
        <v>#N/A</v>
      </c>
      <c r="K6" s="148" t="str">
        <f aca="false">PouleA!C39</f>
        <v/>
      </c>
      <c r="L6" s="149"/>
      <c r="M6" s="125"/>
      <c r="N6" s="146" t="s">
        <v>126</v>
      </c>
      <c r="O6" s="147" t="e">
        <f aca="false">PouleA!B37</f>
        <v>#N/A</v>
      </c>
      <c r="P6" s="148" t="str">
        <f aca="false">PouleA!C37</f>
        <v/>
      </c>
      <c r="Q6" s="149"/>
      <c r="R6" s="150"/>
      <c r="S6" s="146" t="s">
        <v>127</v>
      </c>
      <c r="T6" s="147" t="str">
        <f aca="false">IF(Q5="","",IF(Q5="v",O5,O6))</f>
        <v/>
      </c>
      <c r="U6" s="148" t="str">
        <f aca="false">IF(Q5="","",IF(Q5="v",P5,P6))</f>
        <v/>
      </c>
      <c r="V6" s="151"/>
      <c r="W6" s="152"/>
      <c r="X6" s="152"/>
      <c r="Y6" s="139"/>
      <c r="Z6" s="139"/>
      <c r="AA6" s="139"/>
      <c r="AB6" s="125"/>
      <c r="AC6" s="128"/>
      <c r="AD6" s="128"/>
      <c r="AE6" s="128"/>
      <c r="AF6" s="128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  <c r="GE6" s="125"/>
      <c r="GF6" s="125"/>
      <c r="GG6" s="125"/>
      <c r="GH6" s="125"/>
      <c r="GI6" s="125"/>
      <c r="GJ6" s="125"/>
      <c r="GK6" s="125"/>
      <c r="GL6" s="125"/>
      <c r="GM6" s="125"/>
      <c r="GN6" s="125"/>
      <c r="GO6" s="125"/>
      <c r="GP6" s="125"/>
      <c r="GQ6" s="125"/>
      <c r="GR6" s="125"/>
      <c r="GS6" s="125"/>
      <c r="GT6" s="125"/>
      <c r="GU6" s="125"/>
      <c r="GV6" s="125"/>
      <c r="GW6" s="125"/>
      <c r="GX6" s="125"/>
      <c r="GY6" s="125"/>
      <c r="GZ6" s="125"/>
      <c r="HA6" s="125"/>
      <c r="HB6" s="125"/>
      <c r="HC6" s="125"/>
      <c r="HD6" s="125"/>
      <c r="HE6" s="125"/>
      <c r="HF6" s="125"/>
      <c r="HG6" s="125"/>
      <c r="HH6" s="125"/>
      <c r="HI6" s="125"/>
      <c r="HJ6" s="125"/>
      <c r="HK6" s="125"/>
      <c r="HL6" s="125"/>
      <c r="HM6" s="125"/>
      <c r="HN6" s="125"/>
      <c r="HO6" s="125"/>
      <c r="HP6" s="125"/>
      <c r="HQ6" s="125"/>
      <c r="HR6" s="125"/>
      <c r="HS6" s="125"/>
      <c r="HT6" s="125"/>
      <c r="HU6" s="125"/>
      <c r="HV6" s="125"/>
      <c r="HW6" s="125"/>
      <c r="HX6" s="125"/>
      <c r="HY6" s="125"/>
      <c r="HZ6" s="125"/>
      <c r="IA6" s="125"/>
      <c r="IB6" s="125"/>
      <c r="IC6" s="125"/>
      <c r="ID6" s="125"/>
      <c r="IE6" s="125"/>
      <c r="IF6" s="125"/>
      <c r="IG6" s="125"/>
      <c r="IH6" s="125"/>
      <c r="II6" s="125"/>
      <c r="IJ6" s="125"/>
      <c r="IK6" s="125"/>
      <c r="IL6" s="125"/>
      <c r="IM6" s="125"/>
      <c r="IN6" s="125"/>
      <c r="IO6" s="125"/>
      <c r="IP6" s="125"/>
      <c r="IQ6" s="125"/>
      <c r="IR6" s="125"/>
      <c r="IS6" s="125"/>
      <c r="IT6" s="125"/>
      <c r="IU6" s="125"/>
      <c r="IV6" s="125"/>
      <c r="IW6" s="125"/>
      <c r="IX6" s="125"/>
      <c r="IY6" s="125"/>
      <c r="IZ6" s="125"/>
      <c r="JA6" s="125"/>
      <c r="JB6" s="125"/>
      <c r="JC6" s="125"/>
      <c r="JD6" s="125"/>
      <c r="JE6" s="125"/>
      <c r="JF6" s="125"/>
      <c r="JG6" s="125"/>
      <c r="JH6" s="125"/>
      <c r="JI6" s="125"/>
      <c r="JJ6" s="125"/>
      <c r="JK6" s="125"/>
      <c r="JL6" s="125"/>
      <c r="JM6" s="125"/>
      <c r="JN6" s="125"/>
      <c r="JO6" s="125"/>
      <c r="JP6" s="125"/>
      <c r="JQ6" s="125"/>
      <c r="JR6" s="125"/>
      <c r="JS6" s="125"/>
      <c r="JT6" s="125"/>
      <c r="JU6" s="125"/>
      <c r="JV6" s="125"/>
      <c r="JW6" s="125"/>
      <c r="JX6" s="125"/>
      <c r="JY6" s="125"/>
      <c r="JZ6" s="125"/>
      <c r="KA6" s="125"/>
      <c r="KB6" s="125"/>
      <c r="KC6" s="125"/>
      <c r="KD6" s="125"/>
      <c r="KE6" s="125"/>
      <c r="KF6" s="125"/>
      <c r="KG6" s="125"/>
      <c r="KH6" s="125"/>
      <c r="KI6" s="125"/>
      <c r="KJ6" s="125"/>
      <c r="KK6" s="125"/>
      <c r="KL6" s="125"/>
      <c r="KM6" s="125"/>
      <c r="KN6" s="125"/>
      <c r="KO6" s="125"/>
      <c r="KP6" s="125"/>
      <c r="KQ6" s="125"/>
      <c r="KR6" s="125"/>
      <c r="KS6" s="125"/>
      <c r="KT6" s="125"/>
      <c r="KU6" s="125"/>
      <c r="KV6" s="125"/>
      <c r="KW6" s="125"/>
      <c r="KX6" s="125"/>
      <c r="KY6" s="125"/>
      <c r="KZ6" s="125"/>
      <c r="LA6" s="125"/>
      <c r="LB6" s="125"/>
      <c r="LC6" s="125"/>
      <c r="LD6" s="125"/>
      <c r="LE6" s="125"/>
      <c r="LF6" s="125"/>
      <c r="LG6" s="125"/>
      <c r="LH6" s="125"/>
      <c r="LI6" s="125"/>
      <c r="LJ6" s="125"/>
      <c r="LK6" s="125"/>
      <c r="LL6" s="125"/>
      <c r="LM6" s="125"/>
      <c r="LN6" s="125"/>
      <c r="LO6" s="125"/>
      <c r="LP6" s="125"/>
      <c r="LQ6" s="125"/>
      <c r="LR6" s="125"/>
      <c r="LS6" s="125"/>
      <c r="LT6" s="125"/>
      <c r="LU6" s="125"/>
      <c r="LV6" s="125"/>
      <c r="LW6" s="125"/>
      <c r="LX6" s="125"/>
      <c r="LY6" s="125"/>
      <c r="LZ6" s="125"/>
      <c r="MA6" s="125"/>
      <c r="MB6" s="125"/>
      <c r="MC6" s="125"/>
      <c r="MD6" s="125"/>
      <c r="ME6" s="125"/>
      <c r="MF6" s="125"/>
      <c r="MG6" s="125"/>
      <c r="MH6" s="125"/>
      <c r="MI6" s="125"/>
      <c r="MJ6" s="125"/>
      <c r="MK6" s="125"/>
      <c r="ML6" s="125"/>
      <c r="MM6" s="125"/>
      <c r="MN6" s="125"/>
      <c r="MO6" s="125"/>
      <c r="MP6" s="125"/>
      <c r="MQ6" s="125"/>
      <c r="MR6" s="125"/>
      <c r="MS6" s="125"/>
      <c r="MT6" s="125"/>
      <c r="MU6" s="125"/>
      <c r="MV6" s="125"/>
      <c r="MW6" s="125"/>
      <c r="MX6" s="125"/>
      <c r="MY6" s="125"/>
      <c r="MZ6" s="125"/>
      <c r="NA6" s="125"/>
      <c r="NB6" s="125"/>
      <c r="NC6" s="125"/>
      <c r="ND6" s="125"/>
      <c r="NE6" s="125"/>
      <c r="NF6" s="125"/>
      <c r="NG6" s="125"/>
      <c r="NH6" s="125"/>
      <c r="NI6" s="125"/>
      <c r="NJ6" s="125"/>
      <c r="NK6" s="125"/>
      <c r="NL6" s="125"/>
      <c r="NM6" s="125"/>
      <c r="NN6" s="125"/>
      <c r="NO6" s="125"/>
      <c r="NP6" s="125"/>
      <c r="NQ6" s="125"/>
      <c r="NR6" s="125"/>
      <c r="NS6" s="125"/>
      <c r="NT6" s="125"/>
      <c r="NU6" s="125"/>
      <c r="NV6" s="125"/>
      <c r="NW6" s="125"/>
      <c r="NX6" s="125"/>
      <c r="NY6" s="125"/>
      <c r="NZ6" s="125"/>
      <c r="OA6" s="125"/>
      <c r="OB6" s="125"/>
      <c r="OC6" s="125"/>
      <c r="OD6" s="125"/>
      <c r="OE6" s="125"/>
      <c r="OF6" s="125"/>
      <c r="OG6" s="125"/>
      <c r="OH6" s="125"/>
      <c r="OI6" s="125"/>
      <c r="OJ6" s="125"/>
      <c r="OK6" s="125"/>
      <c r="OL6" s="125"/>
      <c r="OM6" s="125"/>
      <c r="ON6" s="125"/>
      <c r="OO6" s="125"/>
      <c r="OP6" s="125"/>
      <c r="OQ6" s="125"/>
      <c r="OR6" s="125"/>
      <c r="OS6" s="125"/>
      <c r="OT6" s="125"/>
      <c r="OU6" s="125"/>
      <c r="OV6" s="125"/>
      <c r="OW6" s="125"/>
      <c r="OX6" s="125"/>
      <c r="OY6" s="125"/>
      <c r="OZ6" s="125"/>
      <c r="PA6" s="125"/>
      <c r="PB6" s="125"/>
      <c r="PC6" s="125"/>
      <c r="PD6" s="125"/>
      <c r="PE6" s="125"/>
      <c r="PF6" s="125"/>
      <c r="PG6" s="125"/>
      <c r="PH6" s="125"/>
      <c r="PI6" s="125"/>
      <c r="PJ6" s="125"/>
      <c r="PK6" s="125"/>
      <c r="PL6" s="125"/>
      <c r="PM6" s="125"/>
      <c r="PN6" s="125"/>
      <c r="PO6" s="125"/>
      <c r="PP6" s="125"/>
      <c r="PQ6" s="125"/>
      <c r="PR6" s="125"/>
      <c r="PS6" s="125"/>
      <c r="PT6" s="125"/>
      <c r="PU6" s="125"/>
      <c r="PV6" s="125"/>
      <c r="PW6" s="125"/>
      <c r="PX6" s="125"/>
      <c r="PY6" s="125"/>
      <c r="PZ6" s="125"/>
      <c r="QA6" s="125"/>
      <c r="QB6" s="125"/>
      <c r="QC6" s="125"/>
      <c r="QD6" s="125"/>
      <c r="QE6" s="125"/>
      <c r="QF6" s="125"/>
      <c r="QG6" s="125"/>
      <c r="QH6" s="125"/>
      <c r="QI6" s="125"/>
      <c r="QJ6" s="125"/>
      <c r="QK6" s="125"/>
      <c r="QL6" s="125"/>
      <c r="QM6" s="125"/>
      <c r="QN6" s="125"/>
      <c r="QO6" s="125"/>
      <c r="QP6" s="125"/>
      <c r="QQ6" s="125"/>
      <c r="QR6" s="125"/>
      <c r="QS6" s="125"/>
      <c r="QT6" s="125"/>
      <c r="QU6" s="125"/>
      <c r="QV6" s="125"/>
      <c r="QW6" s="125"/>
      <c r="QX6" s="125"/>
      <c r="QY6" s="125"/>
      <c r="QZ6" s="125"/>
      <c r="RA6" s="125"/>
      <c r="RB6" s="125"/>
      <c r="RC6" s="125"/>
      <c r="RD6" s="125"/>
      <c r="RE6" s="125"/>
      <c r="RF6" s="125"/>
      <c r="RG6" s="125"/>
      <c r="RH6" s="125"/>
      <c r="RI6" s="125"/>
      <c r="RJ6" s="125"/>
      <c r="RK6" s="125"/>
      <c r="RL6" s="125"/>
      <c r="RM6" s="125"/>
      <c r="RN6" s="125"/>
      <c r="RO6" s="125"/>
      <c r="RP6" s="125"/>
      <c r="RQ6" s="125"/>
      <c r="RR6" s="125"/>
      <c r="RS6" s="125"/>
      <c r="RT6" s="125"/>
      <c r="RU6" s="125"/>
      <c r="RV6" s="125"/>
      <c r="RW6" s="125"/>
      <c r="RX6" s="125"/>
      <c r="RY6" s="125"/>
      <c r="RZ6" s="125"/>
      <c r="SA6" s="125"/>
      <c r="SB6" s="125"/>
      <c r="SC6" s="125"/>
      <c r="SD6" s="125"/>
      <c r="SE6" s="125"/>
      <c r="SF6" s="125"/>
      <c r="SG6" s="125"/>
      <c r="SH6" s="125"/>
      <c r="SI6" s="125"/>
      <c r="SJ6" s="125"/>
      <c r="SK6" s="125"/>
      <c r="SL6" s="125"/>
      <c r="SM6" s="125"/>
      <c r="SN6" s="125"/>
      <c r="SO6" s="125"/>
      <c r="SP6" s="125"/>
      <c r="SQ6" s="125"/>
      <c r="SR6" s="125"/>
      <c r="SS6" s="125"/>
      <c r="ST6" s="125"/>
      <c r="SU6" s="125"/>
      <c r="SV6" s="125"/>
      <c r="SW6" s="125"/>
      <c r="SX6" s="125"/>
      <c r="SY6" s="125"/>
      <c r="SZ6" s="125"/>
      <c r="TA6" s="125"/>
      <c r="TB6" s="125"/>
      <c r="TC6" s="125"/>
      <c r="TD6" s="125"/>
      <c r="TE6" s="125"/>
      <c r="TF6" s="125"/>
      <c r="TG6" s="125"/>
      <c r="TH6" s="125"/>
      <c r="TI6" s="125"/>
      <c r="TJ6" s="125"/>
      <c r="TK6" s="125"/>
      <c r="TL6" s="125"/>
      <c r="TM6" s="125"/>
      <c r="TN6" s="125"/>
      <c r="TO6" s="125"/>
      <c r="TP6" s="125"/>
      <c r="TQ6" s="125"/>
      <c r="TR6" s="125"/>
      <c r="TS6" s="125"/>
      <c r="TT6" s="125"/>
      <c r="TU6" s="125"/>
      <c r="TV6" s="125"/>
      <c r="TW6" s="125"/>
      <c r="TX6" s="125"/>
      <c r="TY6" s="125"/>
      <c r="TZ6" s="125"/>
      <c r="UA6" s="125"/>
      <c r="UB6" s="125"/>
      <c r="UC6" s="125"/>
      <c r="UD6" s="125"/>
      <c r="UE6" s="125"/>
      <c r="UF6" s="125"/>
      <c r="UG6" s="125"/>
      <c r="UH6" s="125"/>
      <c r="UI6" s="125"/>
      <c r="UJ6" s="125"/>
      <c r="UK6" s="125"/>
      <c r="UL6" s="125"/>
      <c r="UM6" s="125"/>
      <c r="UN6" s="125"/>
      <c r="UO6" s="125"/>
      <c r="UP6" s="125"/>
      <c r="UQ6" s="125"/>
      <c r="UR6" s="125"/>
      <c r="US6" s="125"/>
      <c r="UT6" s="125"/>
      <c r="UU6" s="125"/>
      <c r="UV6" s="125"/>
      <c r="UW6" s="125"/>
      <c r="UX6" s="125"/>
      <c r="UY6" s="125"/>
      <c r="UZ6" s="125"/>
      <c r="VA6" s="125"/>
      <c r="VB6" s="125"/>
      <c r="VC6" s="125"/>
      <c r="VD6" s="125"/>
      <c r="VE6" s="125"/>
      <c r="VF6" s="125"/>
      <c r="VG6" s="125"/>
      <c r="VH6" s="125"/>
      <c r="VI6" s="125"/>
      <c r="VJ6" s="125"/>
      <c r="VK6" s="125"/>
      <c r="VL6" s="125"/>
      <c r="VM6" s="125"/>
      <c r="VN6" s="125"/>
      <c r="VO6" s="125"/>
      <c r="VP6" s="125"/>
      <c r="VQ6" s="125"/>
      <c r="VR6" s="125"/>
      <c r="VS6" s="125"/>
      <c r="VT6" s="125"/>
      <c r="VU6" s="125"/>
      <c r="VV6" s="125"/>
      <c r="VW6" s="125"/>
      <c r="VX6" s="125"/>
      <c r="VY6" s="125"/>
      <c r="VZ6" s="125"/>
      <c r="WA6" s="125"/>
      <c r="WB6" s="125"/>
      <c r="WC6" s="125"/>
      <c r="WD6" s="125"/>
      <c r="WE6" s="125"/>
      <c r="WF6" s="125"/>
      <c r="WG6" s="125"/>
      <c r="WH6" s="125"/>
      <c r="WI6" s="125"/>
      <c r="WJ6" s="125"/>
      <c r="WK6" s="125"/>
      <c r="WL6" s="125"/>
      <c r="WM6" s="125"/>
      <c r="WN6" s="125"/>
      <c r="WO6" s="125"/>
      <c r="WP6" s="125"/>
      <c r="WQ6" s="125"/>
      <c r="WR6" s="125"/>
      <c r="WS6" s="125"/>
      <c r="WT6" s="125"/>
      <c r="WU6" s="125"/>
      <c r="WV6" s="125"/>
      <c r="WW6" s="125"/>
      <c r="WX6" s="125"/>
      <c r="WY6" s="125"/>
      <c r="WZ6" s="125"/>
      <c r="XA6" s="125"/>
      <c r="XB6" s="125"/>
      <c r="XC6" s="125"/>
      <c r="XD6" s="125"/>
      <c r="XE6" s="125"/>
      <c r="XF6" s="125"/>
      <c r="XG6" s="125"/>
      <c r="XH6" s="125"/>
      <c r="XI6" s="125"/>
      <c r="XJ6" s="125"/>
      <c r="XK6" s="125"/>
      <c r="XL6" s="125"/>
      <c r="XM6" s="125"/>
      <c r="XN6" s="125"/>
      <c r="XO6" s="125"/>
      <c r="XP6" s="125"/>
      <c r="XQ6" s="125"/>
      <c r="XR6" s="125"/>
      <c r="XS6" s="125"/>
      <c r="XT6" s="125"/>
      <c r="XU6" s="125"/>
      <c r="XV6" s="125"/>
      <c r="XW6" s="125"/>
      <c r="XX6" s="125"/>
      <c r="XY6" s="125"/>
      <c r="XZ6" s="125"/>
      <c r="YA6" s="125"/>
      <c r="YB6" s="125"/>
      <c r="YC6" s="125"/>
      <c r="YD6" s="125"/>
      <c r="YE6" s="125"/>
      <c r="YF6" s="125"/>
      <c r="YG6" s="125"/>
      <c r="YH6" s="125"/>
      <c r="YI6" s="125"/>
      <c r="YJ6" s="125"/>
      <c r="YK6" s="125"/>
      <c r="YL6" s="125"/>
      <c r="YM6" s="125"/>
      <c r="YN6" s="125"/>
      <c r="YO6" s="125"/>
      <c r="YP6" s="125"/>
      <c r="YQ6" s="125"/>
      <c r="YR6" s="125"/>
      <c r="YS6" s="125"/>
      <c r="YT6" s="125"/>
      <c r="YU6" s="125"/>
      <c r="YV6" s="125"/>
      <c r="YW6" s="125"/>
      <c r="YX6" s="125"/>
      <c r="YY6" s="125"/>
      <c r="YZ6" s="125"/>
      <c r="ZA6" s="125"/>
      <c r="ZB6" s="125"/>
      <c r="ZC6" s="125"/>
      <c r="ZD6" s="125"/>
      <c r="ZE6" s="125"/>
      <c r="ZF6" s="125"/>
      <c r="ZG6" s="125"/>
      <c r="ZH6" s="125"/>
      <c r="ZI6" s="125"/>
      <c r="ZJ6" s="125"/>
      <c r="ZK6" s="125"/>
      <c r="ZL6" s="125"/>
      <c r="ZM6" s="125"/>
      <c r="ZN6" s="125"/>
      <c r="ZO6" s="125"/>
      <c r="ZP6" s="125"/>
      <c r="ZQ6" s="125"/>
      <c r="ZR6" s="125"/>
      <c r="ZS6" s="125"/>
      <c r="ZT6" s="125"/>
      <c r="ZU6" s="125"/>
      <c r="ZV6" s="125"/>
      <c r="ZW6" s="125"/>
      <c r="ZX6" s="125"/>
      <c r="ZY6" s="125"/>
      <c r="ZZ6" s="125"/>
      <c r="AAA6" s="125"/>
      <c r="AAB6" s="125"/>
      <c r="AAC6" s="125"/>
      <c r="AAD6" s="125"/>
      <c r="AAE6" s="125"/>
      <c r="AAF6" s="125"/>
      <c r="AAG6" s="125"/>
      <c r="AAH6" s="125"/>
      <c r="AAI6" s="125"/>
      <c r="AAJ6" s="125"/>
      <c r="AAK6" s="125"/>
      <c r="AAL6" s="125"/>
      <c r="AAM6" s="125"/>
      <c r="AAN6" s="125"/>
      <c r="AAO6" s="125"/>
      <c r="AAP6" s="125"/>
      <c r="AAQ6" s="125"/>
      <c r="AAR6" s="125"/>
      <c r="AAS6" s="125"/>
      <c r="AAT6" s="125"/>
      <c r="AAU6" s="125"/>
      <c r="AAV6" s="125"/>
      <c r="AAW6" s="125"/>
      <c r="AAX6" s="125"/>
      <c r="AAY6" s="125"/>
      <c r="AAZ6" s="125"/>
      <c r="ABA6" s="125"/>
      <c r="ABB6" s="125"/>
      <c r="ABC6" s="125"/>
      <c r="ABD6" s="125"/>
      <c r="ABE6" s="125"/>
      <c r="ABF6" s="125"/>
      <c r="ABG6" s="125"/>
      <c r="ABH6" s="125"/>
      <c r="ABI6" s="125"/>
      <c r="ABJ6" s="125"/>
      <c r="ABK6" s="125"/>
      <c r="ABL6" s="125"/>
      <c r="ABM6" s="125"/>
      <c r="ABN6" s="125"/>
      <c r="ABO6" s="125"/>
      <c r="ABP6" s="125"/>
      <c r="ABQ6" s="125"/>
      <c r="ABR6" s="125"/>
      <c r="ABS6" s="125"/>
      <c r="ABT6" s="125"/>
      <c r="ABU6" s="125"/>
      <c r="ABV6" s="125"/>
      <c r="ABW6" s="125"/>
      <c r="ABX6" s="125"/>
      <c r="ABY6" s="125"/>
      <c r="ABZ6" s="125"/>
      <c r="ACA6" s="125"/>
      <c r="ACB6" s="125"/>
      <c r="ACC6" s="125"/>
      <c r="ACD6" s="125"/>
      <c r="ACE6" s="125"/>
      <c r="ACF6" s="125"/>
      <c r="ACG6" s="125"/>
      <c r="ACH6" s="125"/>
      <c r="ACI6" s="125"/>
      <c r="ACJ6" s="125"/>
      <c r="ACK6" s="125"/>
      <c r="ACL6" s="125"/>
      <c r="ACM6" s="125"/>
      <c r="ACN6" s="125"/>
      <c r="ACO6" s="125"/>
      <c r="ACP6" s="125"/>
      <c r="ACQ6" s="125"/>
      <c r="ACR6" s="125"/>
      <c r="ACS6" s="125"/>
      <c r="ACT6" s="125"/>
      <c r="ACU6" s="125"/>
      <c r="ACV6" s="125"/>
      <c r="ACW6" s="125"/>
      <c r="ACX6" s="125"/>
      <c r="ACY6" s="125"/>
      <c r="ACZ6" s="125"/>
      <c r="ADA6" s="125"/>
      <c r="ADB6" s="125"/>
      <c r="ADC6" s="125"/>
      <c r="ADD6" s="125"/>
      <c r="ADE6" s="125"/>
      <c r="ADF6" s="125"/>
      <c r="ADG6" s="125"/>
      <c r="ADH6" s="125"/>
      <c r="ADI6" s="125"/>
      <c r="ADJ6" s="125"/>
      <c r="ADK6" s="125"/>
      <c r="ADL6" s="125"/>
      <c r="ADM6" s="125"/>
      <c r="ADN6" s="125"/>
      <c r="ADO6" s="125"/>
      <c r="ADP6" s="125"/>
      <c r="ADQ6" s="125"/>
      <c r="ADR6" s="125"/>
      <c r="ADS6" s="125"/>
      <c r="ADT6" s="125"/>
      <c r="ADU6" s="125"/>
      <c r="ADV6" s="125"/>
      <c r="ADW6" s="125"/>
      <c r="ADX6" s="125"/>
      <c r="ADY6" s="125"/>
      <c r="ADZ6" s="125"/>
      <c r="AEA6" s="125"/>
      <c r="AEB6" s="125"/>
      <c r="AEC6" s="125"/>
      <c r="AED6" s="125"/>
      <c r="AEE6" s="125"/>
      <c r="AEF6" s="125"/>
      <c r="AEG6" s="125"/>
      <c r="AEH6" s="125"/>
      <c r="AEI6" s="125"/>
      <c r="AEJ6" s="125"/>
      <c r="AEK6" s="125"/>
      <c r="AEL6" s="125"/>
      <c r="AEM6" s="125"/>
      <c r="AEN6" s="125"/>
      <c r="AEO6" s="125"/>
      <c r="AEP6" s="125"/>
      <c r="AEQ6" s="125"/>
      <c r="AER6" s="125"/>
      <c r="AES6" s="125"/>
      <c r="AET6" s="125"/>
      <c r="AEU6" s="125"/>
      <c r="AEV6" s="125"/>
      <c r="AEW6" s="125"/>
      <c r="AEX6" s="125"/>
      <c r="AEY6" s="125"/>
      <c r="AEZ6" s="125"/>
      <c r="AFA6" s="125"/>
      <c r="AFB6" s="125"/>
      <c r="AFC6" s="125"/>
      <c r="AFD6" s="125"/>
      <c r="AFE6" s="125"/>
      <c r="AFF6" s="125"/>
      <c r="AFG6" s="125"/>
      <c r="AFH6" s="125"/>
      <c r="AFI6" s="125"/>
      <c r="AFJ6" s="125"/>
      <c r="AFK6" s="125"/>
      <c r="AFL6" s="125"/>
      <c r="AFM6" s="125"/>
      <c r="AFN6" s="125"/>
      <c r="AFO6" s="125"/>
      <c r="AFP6" s="125"/>
      <c r="AFQ6" s="125"/>
      <c r="AFR6" s="125"/>
      <c r="AFS6" s="125"/>
      <c r="AFT6" s="125"/>
      <c r="AFU6" s="125"/>
      <c r="AFV6" s="125"/>
      <c r="AFW6" s="125"/>
      <c r="AFX6" s="125"/>
      <c r="AFY6" s="125"/>
      <c r="AFZ6" s="125"/>
      <c r="AGA6" s="125"/>
      <c r="AGB6" s="125"/>
      <c r="AGC6" s="125"/>
      <c r="AGD6" s="125"/>
      <c r="AGE6" s="125"/>
      <c r="AGF6" s="125"/>
      <c r="AGG6" s="125"/>
      <c r="AGH6" s="125"/>
      <c r="AGI6" s="125"/>
      <c r="AGJ6" s="125"/>
      <c r="AGK6" s="125"/>
      <c r="AGL6" s="125"/>
      <c r="AGM6" s="125"/>
      <c r="AGN6" s="125"/>
      <c r="AGO6" s="125"/>
      <c r="AGP6" s="125"/>
      <c r="AGQ6" s="125"/>
      <c r="AGR6" s="125"/>
      <c r="AGS6" s="125"/>
      <c r="AGT6" s="125"/>
      <c r="AGU6" s="125"/>
      <c r="AGV6" s="125"/>
      <c r="AGW6" s="125"/>
      <c r="AGX6" s="125"/>
      <c r="AGY6" s="125"/>
      <c r="AGZ6" s="125"/>
      <c r="AHA6" s="125"/>
      <c r="AHB6" s="125"/>
      <c r="AHC6" s="125"/>
      <c r="AHD6" s="125"/>
      <c r="AHE6" s="125"/>
      <c r="AHF6" s="125"/>
      <c r="AHG6" s="125"/>
      <c r="AHH6" s="125"/>
      <c r="AHI6" s="125"/>
      <c r="AHJ6" s="125"/>
      <c r="AHK6" s="125"/>
      <c r="AHL6" s="125"/>
      <c r="AHM6" s="125"/>
      <c r="AHN6" s="125"/>
      <c r="AHO6" s="125"/>
      <c r="AHP6" s="125"/>
      <c r="AHQ6" s="125"/>
      <c r="AHR6" s="125"/>
      <c r="AHS6" s="125"/>
      <c r="AHT6" s="125"/>
      <c r="AHU6" s="125"/>
      <c r="AHV6" s="125"/>
      <c r="AHW6" s="125"/>
      <c r="AHX6" s="125"/>
      <c r="AHY6" s="125"/>
      <c r="AHZ6" s="125"/>
      <c r="AIA6" s="125"/>
      <c r="AIB6" s="125"/>
      <c r="AIC6" s="125"/>
      <c r="AID6" s="125"/>
      <c r="AIE6" s="125"/>
      <c r="AIF6" s="125"/>
      <c r="AIG6" s="125"/>
      <c r="AIH6" s="125"/>
      <c r="AII6" s="125"/>
      <c r="AIJ6" s="125"/>
      <c r="AIK6" s="125"/>
      <c r="AIL6" s="125"/>
      <c r="AIM6" s="125"/>
      <c r="AIN6" s="125"/>
      <c r="AIO6" s="125"/>
      <c r="AIP6" s="125"/>
      <c r="AIQ6" s="125"/>
      <c r="AIR6" s="125"/>
      <c r="AIS6" s="125"/>
      <c r="AIT6" s="125"/>
      <c r="AIU6" s="125"/>
      <c r="AIV6" s="125"/>
      <c r="AIW6" s="125"/>
      <c r="AIX6" s="125"/>
      <c r="AIY6" s="125"/>
      <c r="AIZ6" s="125"/>
      <c r="AJA6" s="125"/>
      <c r="AJB6" s="125"/>
      <c r="AJC6" s="125"/>
      <c r="AJD6" s="125"/>
      <c r="AJE6" s="125"/>
      <c r="AJF6" s="125"/>
      <c r="AJG6" s="125"/>
      <c r="AJH6" s="125"/>
      <c r="AJI6" s="125"/>
      <c r="AJJ6" s="125"/>
      <c r="AJK6" s="125"/>
      <c r="AJL6" s="125"/>
      <c r="AJM6" s="125"/>
      <c r="AJN6" s="125"/>
      <c r="AJO6" s="125"/>
      <c r="AJP6" s="125"/>
      <c r="AJQ6" s="125"/>
      <c r="AJR6" s="125"/>
      <c r="AJS6" s="125"/>
      <c r="AJT6" s="125"/>
      <c r="AJU6" s="125"/>
      <c r="AJV6" s="125"/>
      <c r="AJW6" s="125"/>
      <c r="AJX6" s="125"/>
      <c r="AJY6" s="125"/>
      <c r="AJZ6" s="125"/>
      <c r="AKA6" s="125"/>
      <c r="AKB6" s="125"/>
      <c r="AKC6" s="125"/>
      <c r="AKD6" s="125"/>
      <c r="AKE6" s="125"/>
      <c r="AKF6" s="125"/>
      <c r="AKG6" s="125"/>
      <c r="AKH6" s="125"/>
      <c r="AKI6" s="125"/>
      <c r="AKJ6" s="125"/>
      <c r="AKK6" s="125"/>
      <c r="AKL6" s="125"/>
      <c r="AKM6" s="125"/>
      <c r="AKN6" s="125"/>
      <c r="AKO6" s="125"/>
      <c r="AKP6" s="125"/>
      <c r="AKQ6" s="125"/>
      <c r="AKR6" s="125"/>
      <c r="AKS6" s="125"/>
      <c r="AKT6" s="125"/>
      <c r="AKU6" s="125"/>
      <c r="AKV6" s="125"/>
      <c r="AKW6" s="125"/>
      <c r="AKX6" s="125"/>
      <c r="AKY6" s="125"/>
      <c r="AKZ6" s="125"/>
      <c r="ALA6" s="125"/>
      <c r="ALB6" s="125"/>
      <c r="ALC6" s="125"/>
      <c r="ALD6" s="125"/>
      <c r="ALE6" s="125"/>
      <c r="ALF6" s="125"/>
      <c r="ALG6" s="125"/>
      <c r="ALH6" s="125"/>
      <c r="ALI6" s="125"/>
      <c r="ALJ6" s="125"/>
      <c r="ALK6" s="125"/>
      <c r="ALL6" s="125"/>
      <c r="ALM6" s="125"/>
      <c r="ALN6" s="125"/>
      <c r="ALO6" s="125"/>
      <c r="ALP6" s="125"/>
      <c r="ALQ6" s="125"/>
      <c r="ALR6" s="125"/>
      <c r="ALS6" s="125"/>
      <c r="ALT6" s="125"/>
      <c r="ALU6" s="125"/>
      <c r="ALV6" s="125"/>
      <c r="ALW6" s="125"/>
      <c r="ALX6" s="125"/>
      <c r="ALY6" s="125"/>
      <c r="ALZ6" s="125"/>
      <c r="AMA6" s="125"/>
      <c r="AMB6" s="125"/>
      <c r="AMC6" s="125"/>
      <c r="AMD6" s="125"/>
      <c r="AME6" s="125"/>
      <c r="AMF6" s="125"/>
      <c r="AMG6" s="125"/>
      <c r="AMH6" s="125"/>
    </row>
    <row r="7" customFormat="false" ht="17" hidden="false" customHeight="true" outlineLevel="0" collapsed="false">
      <c r="A7" s="129"/>
      <c r="B7" s="129"/>
      <c r="C7" s="153" t="str">
        <f aca="false">IF(F7="","",IF(F7="v","7","8"))</f>
        <v/>
      </c>
      <c r="D7" s="150" t="str">
        <f aca="false">IF(L5="","",IF(L5="v",J5,J6))</f>
        <v/>
      </c>
      <c r="E7" s="137" t="str">
        <f aca="false">IF(L5="","",IF(L5="v",K5,K6))</f>
        <v/>
      </c>
      <c r="F7" s="138"/>
      <c r="G7" s="154"/>
      <c r="H7" s="152"/>
      <c r="I7" s="126"/>
      <c r="J7" s="155" t="s">
        <v>128</v>
      </c>
      <c r="K7" s="156"/>
      <c r="L7" s="125"/>
      <c r="M7" s="125"/>
      <c r="N7" s="126"/>
      <c r="O7" s="155" t="s">
        <v>128</v>
      </c>
      <c r="P7" s="156"/>
      <c r="Q7" s="125"/>
      <c r="R7" s="125"/>
      <c r="S7" s="126"/>
      <c r="T7" s="155" t="s">
        <v>128</v>
      </c>
      <c r="U7" s="156"/>
      <c r="V7" s="125"/>
      <c r="W7" s="157"/>
      <c r="X7" s="143"/>
      <c r="Y7" s="158" t="str">
        <f aca="false">IF(V5="","",IF(V5="v",T5,T6))</f>
        <v/>
      </c>
      <c r="Z7" s="148" t="str">
        <f aca="false">IF(V5="","",IF(V5="v",U5,U6))</f>
        <v/>
      </c>
      <c r="AA7" s="142"/>
      <c r="AB7" s="159" t="str">
        <f aca="false">IF(AA7="","",IF(AA7="v","1","2"))</f>
        <v/>
      </c>
      <c r="AC7" s="128"/>
      <c r="AD7" s="128"/>
      <c r="AE7" s="128"/>
      <c r="AF7" s="128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/>
      <c r="JR7" s="125"/>
      <c r="JS7" s="125"/>
      <c r="JT7" s="125"/>
      <c r="JU7" s="125"/>
      <c r="JV7" s="125"/>
      <c r="JW7" s="125"/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5"/>
      <c r="LP7" s="125"/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5"/>
      <c r="NI7" s="125"/>
      <c r="NJ7" s="125"/>
      <c r="NK7" s="125"/>
      <c r="NL7" s="125"/>
      <c r="NM7" s="125"/>
      <c r="NN7" s="125"/>
      <c r="NO7" s="125"/>
      <c r="NP7" s="125"/>
      <c r="NQ7" s="125"/>
      <c r="NR7" s="125"/>
      <c r="NS7" s="125"/>
      <c r="NT7" s="125"/>
      <c r="NU7" s="125"/>
      <c r="NV7" s="125"/>
      <c r="NW7" s="125"/>
      <c r="NX7" s="125"/>
      <c r="NY7" s="125"/>
      <c r="NZ7" s="125"/>
      <c r="OA7" s="125"/>
      <c r="OB7" s="125"/>
      <c r="OC7" s="125"/>
      <c r="OD7" s="125"/>
      <c r="OE7" s="125"/>
      <c r="OF7" s="125"/>
      <c r="OG7" s="125"/>
      <c r="OH7" s="125"/>
      <c r="OI7" s="125"/>
      <c r="OJ7" s="125"/>
      <c r="OK7" s="125"/>
      <c r="OL7" s="125"/>
      <c r="OM7" s="125"/>
      <c r="ON7" s="125"/>
      <c r="OO7" s="125"/>
      <c r="OP7" s="125"/>
      <c r="OQ7" s="125"/>
      <c r="OR7" s="125"/>
      <c r="OS7" s="125"/>
      <c r="OT7" s="125"/>
      <c r="OU7" s="125"/>
      <c r="OV7" s="125"/>
      <c r="OW7" s="125"/>
      <c r="OX7" s="125"/>
      <c r="OY7" s="125"/>
      <c r="OZ7" s="125"/>
      <c r="PA7" s="125"/>
      <c r="PB7" s="125"/>
      <c r="PC7" s="125"/>
      <c r="PD7" s="125"/>
      <c r="PE7" s="125"/>
      <c r="PF7" s="125"/>
      <c r="PG7" s="125"/>
      <c r="PH7" s="125"/>
      <c r="PI7" s="125"/>
      <c r="PJ7" s="125"/>
      <c r="PK7" s="125"/>
      <c r="PL7" s="125"/>
      <c r="PM7" s="125"/>
      <c r="PN7" s="125"/>
      <c r="PO7" s="125"/>
      <c r="PP7" s="125"/>
      <c r="PQ7" s="125"/>
      <c r="PR7" s="125"/>
      <c r="PS7" s="125"/>
      <c r="PT7" s="125"/>
      <c r="PU7" s="125"/>
      <c r="PV7" s="125"/>
      <c r="PW7" s="125"/>
      <c r="PX7" s="125"/>
      <c r="PY7" s="125"/>
      <c r="PZ7" s="125"/>
      <c r="QA7" s="125"/>
      <c r="QB7" s="125"/>
      <c r="QC7" s="125"/>
      <c r="QD7" s="125"/>
      <c r="QE7" s="125"/>
      <c r="QF7" s="125"/>
      <c r="QG7" s="125"/>
      <c r="QH7" s="125"/>
      <c r="QI7" s="125"/>
      <c r="QJ7" s="125"/>
      <c r="QK7" s="125"/>
      <c r="QL7" s="125"/>
      <c r="QM7" s="125"/>
      <c r="QN7" s="125"/>
      <c r="QO7" s="125"/>
      <c r="QP7" s="125"/>
      <c r="QQ7" s="125"/>
      <c r="QR7" s="125"/>
      <c r="QS7" s="125"/>
      <c r="QT7" s="125"/>
      <c r="QU7" s="125"/>
      <c r="QV7" s="125"/>
      <c r="QW7" s="125"/>
      <c r="QX7" s="125"/>
      <c r="QY7" s="125"/>
      <c r="QZ7" s="125"/>
      <c r="RA7" s="125"/>
      <c r="RB7" s="125"/>
      <c r="RC7" s="125"/>
      <c r="RD7" s="125"/>
      <c r="RE7" s="125"/>
      <c r="RF7" s="125"/>
      <c r="RG7" s="125"/>
      <c r="RH7" s="125"/>
      <c r="RI7" s="125"/>
      <c r="RJ7" s="125"/>
      <c r="RK7" s="125"/>
      <c r="RL7" s="125"/>
      <c r="RM7" s="125"/>
      <c r="RN7" s="125"/>
      <c r="RO7" s="125"/>
      <c r="RP7" s="125"/>
      <c r="RQ7" s="125"/>
      <c r="RR7" s="125"/>
      <c r="RS7" s="125"/>
      <c r="RT7" s="125"/>
      <c r="RU7" s="125"/>
      <c r="RV7" s="125"/>
      <c r="RW7" s="125"/>
      <c r="RX7" s="125"/>
      <c r="RY7" s="125"/>
      <c r="RZ7" s="125"/>
      <c r="SA7" s="125"/>
      <c r="SB7" s="125"/>
      <c r="SC7" s="125"/>
      <c r="SD7" s="125"/>
      <c r="SE7" s="125"/>
      <c r="SF7" s="125"/>
      <c r="SG7" s="125"/>
      <c r="SH7" s="125"/>
      <c r="SI7" s="125"/>
      <c r="SJ7" s="125"/>
      <c r="SK7" s="125"/>
      <c r="SL7" s="125"/>
      <c r="SM7" s="125"/>
      <c r="SN7" s="125"/>
      <c r="SO7" s="125"/>
      <c r="SP7" s="125"/>
      <c r="SQ7" s="125"/>
      <c r="SR7" s="125"/>
      <c r="SS7" s="125"/>
      <c r="ST7" s="125"/>
      <c r="SU7" s="125"/>
      <c r="SV7" s="125"/>
      <c r="SW7" s="125"/>
      <c r="SX7" s="125"/>
      <c r="SY7" s="125"/>
      <c r="SZ7" s="125"/>
      <c r="TA7" s="125"/>
      <c r="TB7" s="125"/>
      <c r="TC7" s="125"/>
      <c r="TD7" s="125"/>
      <c r="TE7" s="125"/>
      <c r="TF7" s="125"/>
      <c r="TG7" s="125"/>
      <c r="TH7" s="125"/>
      <c r="TI7" s="125"/>
      <c r="TJ7" s="125"/>
      <c r="TK7" s="125"/>
      <c r="TL7" s="125"/>
      <c r="TM7" s="125"/>
      <c r="TN7" s="125"/>
      <c r="TO7" s="125"/>
      <c r="TP7" s="125"/>
      <c r="TQ7" s="125"/>
      <c r="TR7" s="125"/>
      <c r="TS7" s="125"/>
      <c r="TT7" s="125"/>
      <c r="TU7" s="125"/>
      <c r="TV7" s="125"/>
      <c r="TW7" s="125"/>
      <c r="TX7" s="125"/>
      <c r="TY7" s="125"/>
      <c r="TZ7" s="125"/>
      <c r="UA7" s="125"/>
      <c r="UB7" s="125"/>
      <c r="UC7" s="125"/>
      <c r="UD7" s="125"/>
      <c r="UE7" s="125"/>
      <c r="UF7" s="125"/>
      <c r="UG7" s="125"/>
      <c r="UH7" s="125"/>
      <c r="UI7" s="125"/>
      <c r="UJ7" s="125"/>
      <c r="UK7" s="125"/>
      <c r="UL7" s="125"/>
      <c r="UM7" s="125"/>
      <c r="UN7" s="125"/>
      <c r="UO7" s="125"/>
      <c r="UP7" s="125"/>
      <c r="UQ7" s="125"/>
      <c r="UR7" s="125"/>
      <c r="US7" s="125"/>
      <c r="UT7" s="125"/>
      <c r="UU7" s="125"/>
      <c r="UV7" s="125"/>
      <c r="UW7" s="125"/>
      <c r="UX7" s="125"/>
      <c r="UY7" s="125"/>
      <c r="UZ7" s="125"/>
      <c r="VA7" s="125"/>
      <c r="VB7" s="125"/>
      <c r="VC7" s="125"/>
      <c r="VD7" s="125"/>
      <c r="VE7" s="125"/>
      <c r="VF7" s="125"/>
      <c r="VG7" s="125"/>
      <c r="VH7" s="125"/>
      <c r="VI7" s="125"/>
      <c r="VJ7" s="125"/>
      <c r="VK7" s="125"/>
      <c r="VL7" s="125"/>
      <c r="VM7" s="125"/>
      <c r="VN7" s="125"/>
      <c r="VO7" s="125"/>
      <c r="VP7" s="125"/>
      <c r="VQ7" s="125"/>
      <c r="VR7" s="125"/>
      <c r="VS7" s="125"/>
      <c r="VT7" s="125"/>
      <c r="VU7" s="125"/>
      <c r="VV7" s="125"/>
      <c r="VW7" s="125"/>
      <c r="VX7" s="125"/>
      <c r="VY7" s="125"/>
      <c r="VZ7" s="125"/>
      <c r="WA7" s="125"/>
      <c r="WB7" s="125"/>
      <c r="WC7" s="125"/>
      <c r="WD7" s="125"/>
      <c r="WE7" s="125"/>
      <c r="WF7" s="125"/>
      <c r="WG7" s="125"/>
      <c r="WH7" s="125"/>
      <c r="WI7" s="125"/>
      <c r="WJ7" s="125"/>
      <c r="WK7" s="125"/>
      <c r="WL7" s="125"/>
      <c r="WM7" s="125"/>
      <c r="WN7" s="125"/>
      <c r="WO7" s="125"/>
      <c r="WP7" s="125"/>
      <c r="WQ7" s="125"/>
      <c r="WR7" s="125"/>
      <c r="WS7" s="125"/>
      <c r="WT7" s="125"/>
      <c r="WU7" s="125"/>
      <c r="WV7" s="125"/>
      <c r="WW7" s="125"/>
      <c r="WX7" s="125"/>
      <c r="WY7" s="125"/>
      <c r="WZ7" s="125"/>
      <c r="XA7" s="125"/>
      <c r="XB7" s="125"/>
      <c r="XC7" s="125"/>
      <c r="XD7" s="125"/>
      <c r="XE7" s="125"/>
      <c r="XF7" s="125"/>
      <c r="XG7" s="125"/>
      <c r="XH7" s="125"/>
      <c r="XI7" s="125"/>
      <c r="XJ7" s="125"/>
      <c r="XK7" s="125"/>
      <c r="XL7" s="125"/>
      <c r="XM7" s="125"/>
      <c r="XN7" s="125"/>
      <c r="XO7" s="125"/>
      <c r="XP7" s="125"/>
      <c r="XQ7" s="125"/>
      <c r="XR7" s="125"/>
      <c r="XS7" s="125"/>
      <c r="XT7" s="125"/>
      <c r="XU7" s="125"/>
      <c r="XV7" s="125"/>
      <c r="XW7" s="125"/>
      <c r="XX7" s="125"/>
      <c r="XY7" s="125"/>
      <c r="XZ7" s="125"/>
      <c r="YA7" s="125"/>
      <c r="YB7" s="125"/>
      <c r="YC7" s="125"/>
      <c r="YD7" s="125"/>
      <c r="YE7" s="125"/>
      <c r="YF7" s="125"/>
      <c r="YG7" s="125"/>
      <c r="YH7" s="125"/>
      <c r="YI7" s="125"/>
      <c r="YJ7" s="125"/>
      <c r="YK7" s="125"/>
      <c r="YL7" s="125"/>
      <c r="YM7" s="125"/>
      <c r="YN7" s="125"/>
      <c r="YO7" s="125"/>
      <c r="YP7" s="125"/>
      <c r="YQ7" s="125"/>
      <c r="YR7" s="125"/>
      <c r="YS7" s="125"/>
      <c r="YT7" s="125"/>
      <c r="YU7" s="125"/>
      <c r="YV7" s="125"/>
      <c r="YW7" s="125"/>
      <c r="YX7" s="125"/>
      <c r="YY7" s="125"/>
      <c r="YZ7" s="125"/>
      <c r="ZA7" s="125"/>
      <c r="ZB7" s="125"/>
      <c r="ZC7" s="125"/>
      <c r="ZD7" s="125"/>
      <c r="ZE7" s="125"/>
      <c r="ZF7" s="125"/>
      <c r="ZG7" s="125"/>
      <c r="ZH7" s="125"/>
      <c r="ZI7" s="125"/>
      <c r="ZJ7" s="125"/>
      <c r="ZK7" s="125"/>
      <c r="ZL7" s="125"/>
      <c r="ZM7" s="125"/>
      <c r="ZN7" s="125"/>
      <c r="ZO7" s="125"/>
      <c r="ZP7" s="125"/>
      <c r="ZQ7" s="125"/>
      <c r="ZR7" s="125"/>
      <c r="ZS7" s="125"/>
      <c r="ZT7" s="125"/>
      <c r="ZU7" s="125"/>
      <c r="ZV7" s="125"/>
      <c r="ZW7" s="125"/>
      <c r="ZX7" s="125"/>
      <c r="ZY7" s="125"/>
      <c r="ZZ7" s="125"/>
      <c r="AAA7" s="125"/>
      <c r="AAB7" s="125"/>
      <c r="AAC7" s="125"/>
      <c r="AAD7" s="125"/>
      <c r="AAE7" s="125"/>
      <c r="AAF7" s="125"/>
      <c r="AAG7" s="125"/>
      <c r="AAH7" s="125"/>
      <c r="AAI7" s="125"/>
      <c r="AAJ7" s="125"/>
      <c r="AAK7" s="125"/>
      <c r="AAL7" s="125"/>
      <c r="AAM7" s="125"/>
      <c r="AAN7" s="125"/>
      <c r="AAO7" s="125"/>
      <c r="AAP7" s="125"/>
      <c r="AAQ7" s="125"/>
      <c r="AAR7" s="125"/>
      <c r="AAS7" s="125"/>
      <c r="AAT7" s="125"/>
      <c r="AAU7" s="125"/>
      <c r="AAV7" s="125"/>
      <c r="AAW7" s="125"/>
      <c r="AAX7" s="125"/>
      <c r="AAY7" s="125"/>
      <c r="AAZ7" s="125"/>
      <c r="ABA7" s="125"/>
      <c r="ABB7" s="125"/>
      <c r="ABC7" s="125"/>
      <c r="ABD7" s="125"/>
      <c r="ABE7" s="125"/>
      <c r="ABF7" s="125"/>
      <c r="ABG7" s="125"/>
      <c r="ABH7" s="125"/>
      <c r="ABI7" s="125"/>
      <c r="ABJ7" s="125"/>
      <c r="ABK7" s="125"/>
      <c r="ABL7" s="125"/>
      <c r="ABM7" s="125"/>
      <c r="ABN7" s="125"/>
      <c r="ABO7" s="125"/>
      <c r="ABP7" s="125"/>
      <c r="ABQ7" s="125"/>
      <c r="ABR7" s="125"/>
      <c r="ABS7" s="125"/>
      <c r="ABT7" s="125"/>
      <c r="ABU7" s="125"/>
      <c r="ABV7" s="125"/>
      <c r="ABW7" s="125"/>
      <c r="ABX7" s="125"/>
      <c r="ABY7" s="125"/>
      <c r="ABZ7" s="125"/>
      <c r="ACA7" s="125"/>
      <c r="ACB7" s="125"/>
      <c r="ACC7" s="125"/>
      <c r="ACD7" s="125"/>
      <c r="ACE7" s="125"/>
      <c r="ACF7" s="125"/>
      <c r="ACG7" s="125"/>
      <c r="ACH7" s="125"/>
      <c r="ACI7" s="125"/>
      <c r="ACJ7" s="125"/>
      <c r="ACK7" s="125"/>
      <c r="ACL7" s="125"/>
      <c r="ACM7" s="125"/>
      <c r="ACN7" s="125"/>
      <c r="ACO7" s="125"/>
      <c r="ACP7" s="125"/>
      <c r="ACQ7" s="125"/>
      <c r="ACR7" s="125"/>
      <c r="ACS7" s="125"/>
      <c r="ACT7" s="125"/>
      <c r="ACU7" s="125"/>
      <c r="ACV7" s="125"/>
      <c r="ACW7" s="125"/>
      <c r="ACX7" s="125"/>
      <c r="ACY7" s="125"/>
      <c r="ACZ7" s="125"/>
      <c r="ADA7" s="125"/>
      <c r="ADB7" s="125"/>
      <c r="ADC7" s="125"/>
      <c r="ADD7" s="125"/>
      <c r="ADE7" s="125"/>
      <c r="ADF7" s="125"/>
      <c r="ADG7" s="125"/>
      <c r="ADH7" s="125"/>
      <c r="ADI7" s="125"/>
      <c r="ADJ7" s="125"/>
      <c r="ADK7" s="125"/>
      <c r="ADL7" s="125"/>
      <c r="ADM7" s="125"/>
      <c r="ADN7" s="125"/>
      <c r="ADO7" s="125"/>
      <c r="ADP7" s="125"/>
      <c r="ADQ7" s="125"/>
      <c r="ADR7" s="125"/>
      <c r="ADS7" s="125"/>
      <c r="ADT7" s="125"/>
      <c r="ADU7" s="125"/>
      <c r="ADV7" s="125"/>
      <c r="ADW7" s="125"/>
      <c r="ADX7" s="125"/>
      <c r="ADY7" s="125"/>
      <c r="ADZ7" s="125"/>
      <c r="AEA7" s="125"/>
      <c r="AEB7" s="125"/>
      <c r="AEC7" s="125"/>
      <c r="AED7" s="125"/>
      <c r="AEE7" s="125"/>
      <c r="AEF7" s="125"/>
      <c r="AEG7" s="125"/>
      <c r="AEH7" s="125"/>
      <c r="AEI7" s="125"/>
      <c r="AEJ7" s="125"/>
      <c r="AEK7" s="125"/>
      <c r="AEL7" s="125"/>
      <c r="AEM7" s="125"/>
      <c r="AEN7" s="125"/>
      <c r="AEO7" s="125"/>
      <c r="AEP7" s="125"/>
      <c r="AEQ7" s="125"/>
      <c r="AER7" s="125"/>
      <c r="AES7" s="125"/>
      <c r="AET7" s="125"/>
      <c r="AEU7" s="125"/>
      <c r="AEV7" s="125"/>
      <c r="AEW7" s="125"/>
      <c r="AEX7" s="125"/>
      <c r="AEY7" s="125"/>
      <c r="AEZ7" s="125"/>
      <c r="AFA7" s="125"/>
      <c r="AFB7" s="125"/>
      <c r="AFC7" s="125"/>
      <c r="AFD7" s="125"/>
      <c r="AFE7" s="125"/>
      <c r="AFF7" s="125"/>
      <c r="AFG7" s="125"/>
      <c r="AFH7" s="125"/>
      <c r="AFI7" s="125"/>
      <c r="AFJ7" s="125"/>
      <c r="AFK7" s="125"/>
      <c r="AFL7" s="125"/>
      <c r="AFM7" s="125"/>
      <c r="AFN7" s="125"/>
      <c r="AFO7" s="125"/>
      <c r="AFP7" s="125"/>
      <c r="AFQ7" s="125"/>
      <c r="AFR7" s="125"/>
      <c r="AFS7" s="125"/>
      <c r="AFT7" s="125"/>
      <c r="AFU7" s="125"/>
      <c r="AFV7" s="125"/>
      <c r="AFW7" s="125"/>
      <c r="AFX7" s="125"/>
      <c r="AFY7" s="125"/>
      <c r="AFZ7" s="125"/>
      <c r="AGA7" s="125"/>
      <c r="AGB7" s="125"/>
      <c r="AGC7" s="125"/>
      <c r="AGD7" s="125"/>
      <c r="AGE7" s="125"/>
      <c r="AGF7" s="125"/>
      <c r="AGG7" s="125"/>
      <c r="AGH7" s="125"/>
      <c r="AGI7" s="125"/>
      <c r="AGJ7" s="125"/>
      <c r="AGK7" s="125"/>
      <c r="AGL7" s="125"/>
      <c r="AGM7" s="125"/>
      <c r="AGN7" s="125"/>
      <c r="AGO7" s="125"/>
      <c r="AGP7" s="125"/>
      <c r="AGQ7" s="125"/>
      <c r="AGR7" s="125"/>
      <c r="AGS7" s="125"/>
      <c r="AGT7" s="125"/>
      <c r="AGU7" s="125"/>
      <c r="AGV7" s="125"/>
      <c r="AGW7" s="125"/>
      <c r="AGX7" s="125"/>
      <c r="AGY7" s="125"/>
      <c r="AGZ7" s="125"/>
      <c r="AHA7" s="125"/>
      <c r="AHB7" s="125"/>
      <c r="AHC7" s="125"/>
      <c r="AHD7" s="125"/>
      <c r="AHE7" s="125"/>
      <c r="AHF7" s="125"/>
      <c r="AHG7" s="125"/>
      <c r="AHH7" s="125"/>
      <c r="AHI7" s="125"/>
      <c r="AHJ7" s="125"/>
      <c r="AHK7" s="125"/>
      <c r="AHL7" s="125"/>
      <c r="AHM7" s="125"/>
      <c r="AHN7" s="125"/>
      <c r="AHO7" s="125"/>
      <c r="AHP7" s="125"/>
      <c r="AHQ7" s="125"/>
      <c r="AHR7" s="125"/>
      <c r="AHS7" s="125"/>
      <c r="AHT7" s="125"/>
      <c r="AHU7" s="125"/>
      <c r="AHV7" s="125"/>
      <c r="AHW7" s="125"/>
      <c r="AHX7" s="125"/>
      <c r="AHY7" s="125"/>
      <c r="AHZ7" s="125"/>
      <c r="AIA7" s="125"/>
      <c r="AIB7" s="125"/>
      <c r="AIC7" s="125"/>
      <c r="AID7" s="125"/>
      <c r="AIE7" s="125"/>
      <c r="AIF7" s="125"/>
      <c r="AIG7" s="125"/>
      <c r="AIH7" s="125"/>
      <c r="AII7" s="125"/>
      <c r="AIJ7" s="125"/>
      <c r="AIK7" s="125"/>
      <c r="AIL7" s="125"/>
      <c r="AIM7" s="125"/>
      <c r="AIN7" s="125"/>
      <c r="AIO7" s="125"/>
      <c r="AIP7" s="125"/>
      <c r="AIQ7" s="125"/>
      <c r="AIR7" s="125"/>
      <c r="AIS7" s="125"/>
      <c r="AIT7" s="125"/>
      <c r="AIU7" s="125"/>
      <c r="AIV7" s="125"/>
      <c r="AIW7" s="125"/>
      <c r="AIX7" s="125"/>
      <c r="AIY7" s="125"/>
      <c r="AIZ7" s="125"/>
      <c r="AJA7" s="125"/>
      <c r="AJB7" s="125"/>
      <c r="AJC7" s="125"/>
      <c r="AJD7" s="125"/>
      <c r="AJE7" s="125"/>
      <c r="AJF7" s="125"/>
      <c r="AJG7" s="125"/>
      <c r="AJH7" s="125"/>
      <c r="AJI7" s="125"/>
      <c r="AJJ7" s="125"/>
      <c r="AJK7" s="125"/>
      <c r="AJL7" s="125"/>
      <c r="AJM7" s="125"/>
      <c r="AJN7" s="125"/>
      <c r="AJO7" s="125"/>
      <c r="AJP7" s="125"/>
      <c r="AJQ7" s="125"/>
      <c r="AJR7" s="125"/>
      <c r="AJS7" s="125"/>
      <c r="AJT7" s="125"/>
      <c r="AJU7" s="125"/>
      <c r="AJV7" s="125"/>
      <c r="AJW7" s="125"/>
      <c r="AJX7" s="125"/>
      <c r="AJY7" s="125"/>
      <c r="AJZ7" s="125"/>
      <c r="AKA7" s="125"/>
      <c r="AKB7" s="125"/>
      <c r="AKC7" s="125"/>
      <c r="AKD7" s="125"/>
      <c r="AKE7" s="125"/>
      <c r="AKF7" s="125"/>
      <c r="AKG7" s="125"/>
      <c r="AKH7" s="125"/>
      <c r="AKI7" s="125"/>
      <c r="AKJ7" s="125"/>
      <c r="AKK7" s="125"/>
      <c r="AKL7" s="125"/>
      <c r="AKM7" s="125"/>
      <c r="AKN7" s="125"/>
      <c r="AKO7" s="125"/>
      <c r="AKP7" s="125"/>
      <c r="AKQ7" s="125"/>
      <c r="AKR7" s="125"/>
      <c r="AKS7" s="125"/>
      <c r="AKT7" s="125"/>
      <c r="AKU7" s="125"/>
      <c r="AKV7" s="125"/>
      <c r="AKW7" s="125"/>
      <c r="AKX7" s="125"/>
      <c r="AKY7" s="125"/>
      <c r="AKZ7" s="125"/>
      <c r="ALA7" s="125"/>
      <c r="ALB7" s="125"/>
      <c r="ALC7" s="125"/>
      <c r="ALD7" s="125"/>
      <c r="ALE7" s="125"/>
      <c r="ALF7" s="125"/>
      <c r="ALG7" s="125"/>
      <c r="ALH7" s="125"/>
      <c r="ALI7" s="125"/>
      <c r="ALJ7" s="125"/>
      <c r="ALK7" s="125"/>
      <c r="ALL7" s="125"/>
      <c r="ALM7" s="125"/>
      <c r="ALN7" s="125"/>
      <c r="ALO7" s="125"/>
      <c r="ALP7" s="125"/>
      <c r="ALQ7" s="125"/>
      <c r="ALR7" s="125"/>
      <c r="ALS7" s="125"/>
      <c r="ALT7" s="125"/>
      <c r="ALU7" s="125"/>
      <c r="ALV7" s="125"/>
      <c r="ALW7" s="125"/>
      <c r="ALX7" s="125"/>
      <c r="ALY7" s="125"/>
      <c r="ALZ7" s="125"/>
      <c r="AMA7" s="125"/>
      <c r="AMB7" s="125"/>
      <c r="AMC7" s="125"/>
      <c r="AMD7" s="125"/>
      <c r="AME7" s="125"/>
      <c r="AMF7" s="125"/>
      <c r="AMG7" s="125"/>
      <c r="AMH7" s="125"/>
    </row>
    <row r="8" customFormat="false" ht="17" hidden="false" customHeight="true" outlineLevel="0" collapsed="false">
      <c r="A8" s="129"/>
      <c r="B8" s="129"/>
      <c r="C8" s="160" t="str">
        <f aca="false">IF(F7="","",IF(F7="v","8","7"))</f>
        <v/>
      </c>
      <c r="D8" s="139" t="str">
        <f aca="false">IF(L9="","",IF(L9="v",J9,J10))</f>
        <v/>
      </c>
      <c r="E8" s="161" t="str">
        <f aca="false">IF(L9="","",IF(L9="v",K9,K10))</f>
        <v/>
      </c>
      <c r="F8" s="149"/>
      <c r="G8" s="162"/>
      <c r="H8" s="163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64"/>
      <c r="T8" s="139"/>
      <c r="U8" s="139"/>
      <c r="V8" s="139"/>
      <c r="W8" s="157"/>
      <c r="X8" s="145"/>
      <c r="Y8" s="165" t="str">
        <f aca="false">IF(V9="","",IF(V9="v",T9,T10))</f>
        <v/>
      </c>
      <c r="Z8" s="166" t="str">
        <f aca="false">IF(V9="","",IF(V9="v",U9,U10))</f>
        <v/>
      </c>
      <c r="AA8" s="151"/>
      <c r="AB8" s="167" t="str">
        <f aca="false">IF(AA7="","",IF(AA7="v","2","1"))</f>
        <v/>
      </c>
      <c r="AC8" s="128"/>
      <c r="AD8" s="128"/>
      <c r="AE8" s="128"/>
      <c r="AF8" s="128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  <c r="IR8" s="125"/>
      <c r="IS8" s="125"/>
      <c r="IT8" s="125"/>
      <c r="IU8" s="125"/>
      <c r="IV8" s="125"/>
      <c r="IW8" s="125"/>
      <c r="IX8" s="125"/>
      <c r="IY8" s="125"/>
      <c r="IZ8" s="125"/>
      <c r="JA8" s="125"/>
      <c r="JB8" s="125"/>
      <c r="JC8" s="125"/>
      <c r="JD8" s="125"/>
      <c r="JE8" s="125"/>
      <c r="JF8" s="125"/>
      <c r="JG8" s="125"/>
      <c r="JH8" s="125"/>
      <c r="JI8" s="125"/>
      <c r="JJ8" s="125"/>
      <c r="JK8" s="125"/>
      <c r="JL8" s="125"/>
      <c r="JM8" s="125"/>
      <c r="JN8" s="125"/>
      <c r="JO8" s="125"/>
      <c r="JP8" s="125"/>
      <c r="JQ8" s="125"/>
      <c r="JR8" s="125"/>
      <c r="JS8" s="125"/>
      <c r="JT8" s="125"/>
      <c r="JU8" s="125"/>
      <c r="JV8" s="125"/>
      <c r="JW8" s="125"/>
      <c r="JX8" s="125"/>
      <c r="JY8" s="125"/>
      <c r="JZ8" s="125"/>
      <c r="KA8" s="125"/>
      <c r="KB8" s="125"/>
      <c r="KC8" s="125"/>
      <c r="KD8" s="125"/>
      <c r="KE8" s="125"/>
      <c r="KF8" s="125"/>
      <c r="KG8" s="125"/>
      <c r="KH8" s="125"/>
      <c r="KI8" s="125"/>
      <c r="KJ8" s="125"/>
      <c r="KK8" s="125"/>
      <c r="KL8" s="125"/>
      <c r="KM8" s="125"/>
      <c r="KN8" s="125"/>
      <c r="KO8" s="125"/>
      <c r="KP8" s="125"/>
      <c r="KQ8" s="125"/>
      <c r="KR8" s="125"/>
      <c r="KS8" s="125"/>
      <c r="KT8" s="125"/>
      <c r="KU8" s="125"/>
      <c r="KV8" s="125"/>
      <c r="KW8" s="125"/>
      <c r="KX8" s="125"/>
      <c r="KY8" s="125"/>
      <c r="KZ8" s="125"/>
      <c r="LA8" s="125"/>
      <c r="LB8" s="125"/>
      <c r="LC8" s="125"/>
      <c r="LD8" s="125"/>
      <c r="LE8" s="125"/>
      <c r="LF8" s="125"/>
      <c r="LG8" s="125"/>
      <c r="LH8" s="125"/>
      <c r="LI8" s="125"/>
      <c r="LJ8" s="125"/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125"/>
      <c r="ND8" s="125"/>
      <c r="NE8" s="125"/>
      <c r="NF8" s="125"/>
      <c r="NG8" s="125"/>
      <c r="NH8" s="125"/>
      <c r="NI8" s="125"/>
      <c r="NJ8" s="125"/>
      <c r="NK8" s="125"/>
      <c r="NL8" s="125"/>
      <c r="NM8" s="125"/>
      <c r="NN8" s="125"/>
      <c r="NO8" s="125"/>
      <c r="NP8" s="125"/>
      <c r="NQ8" s="125"/>
      <c r="NR8" s="125"/>
      <c r="NS8" s="125"/>
      <c r="NT8" s="125"/>
      <c r="NU8" s="125"/>
      <c r="NV8" s="125"/>
      <c r="NW8" s="125"/>
      <c r="NX8" s="125"/>
      <c r="NY8" s="125"/>
      <c r="NZ8" s="125"/>
      <c r="OA8" s="125"/>
      <c r="OB8" s="125"/>
      <c r="OC8" s="125"/>
      <c r="OD8" s="125"/>
      <c r="OE8" s="125"/>
      <c r="OF8" s="125"/>
      <c r="OG8" s="125"/>
      <c r="OH8" s="125"/>
      <c r="OI8" s="125"/>
      <c r="OJ8" s="125"/>
      <c r="OK8" s="125"/>
      <c r="OL8" s="125"/>
      <c r="OM8" s="125"/>
      <c r="ON8" s="125"/>
      <c r="OO8" s="125"/>
      <c r="OP8" s="125"/>
      <c r="OQ8" s="125"/>
      <c r="OR8" s="125"/>
      <c r="OS8" s="125"/>
      <c r="OT8" s="125"/>
      <c r="OU8" s="125"/>
      <c r="OV8" s="125"/>
      <c r="OW8" s="125"/>
      <c r="OX8" s="125"/>
      <c r="OY8" s="125"/>
      <c r="OZ8" s="125"/>
      <c r="PA8" s="125"/>
      <c r="PB8" s="125"/>
      <c r="PC8" s="125"/>
      <c r="PD8" s="125"/>
      <c r="PE8" s="125"/>
      <c r="PF8" s="125"/>
      <c r="PG8" s="125"/>
      <c r="PH8" s="125"/>
      <c r="PI8" s="125"/>
      <c r="PJ8" s="125"/>
      <c r="PK8" s="125"/>
      <c r="PL8" s="125"/>
      <c r="PM8" s="125"/>
      <c r="PN8" s="125"/>
      <c r="PO8" s="125"/>
      <c r="PP8" s="125"/>
      <c r="PQ8" s="125"/>
      <c r="PR8" s="125"/>
      <c r="PS8" s="125"/>
      <c r="PT8" s="125"/>
      <c r="PU8" s="125"/>
      <c r="PV8" s="125"/>
      <c r="PW8" s="125"/>
      <c r="PX8" s="125"/>
      <c r="PY8" s="125"/>
      <c r="PZ8" s="125"/>
      <c r="QA8" s="125"/>
      <c r="QB8" s="125"/>
      <c r="QC8" s="125"/>
      <c r="QD8" s="125"/>
      <c r="QE8" s="125"/>
      <c r="QF8" s="125"/>
      <c r="QG8" s="125"/>
      <c r="QH8" s="125"/>
      <c r="QI8" s="125"/>
      <c r="QJ8" s="125"/>
      <c r="QK8" s="125"/>
      <c r="QL8" s="125"/>
      <c r="QM8" s="125"/>
      <c r="QN8" s="125"/>
      <c r="QO8" s="125"/>
      <c r="QP8" s="125"/>
      <c r="QQ8" s="125"/>
      <c r="QR8" s="125"/>
      <c r="QS8" s="125"/>
      <c r="QT8" s="125"/>
      <c r="QU8" s="125"/>
      <c r="QV8" s="125"/>
      <c r="QW8" s="125"/>
      <c r="QX8" s="125"/>
      <c r="QY8" s="125"/>
      <c r="QZ8" s="125"/>
      <c r="RA8" s="125"/>
      <c r="RB8" s="125"/>
      <c r="RC8" s="125"/>
      <c r="RD8" s="125"/>
      <c r="RE8" s="125"/>
      <c r="RF8" s="125"/>
      <c r="RG8" s="125"/>
      <c r="RH8" s="125"/>
      <c r="RI8" s="125"/>
      <c r="RJ8" s="125"/>
      <c r="RK8" s="125"/>
      <c r="RL8" s="125"/>
      <c r="RM8" s="125"/>
      <c r="RN8" s="125"/>
      <c r="RO8" s="125"/>
      <c r="RP8" s="125"/>
      <c r="RQ8" s="125"/>
      <c r="RR8" s="125"/>
      <c r="RS8" s="125"/>
      <c r="RT8" s="125"/>
      <c r="RU8" s="125"/>
      <c r="RV8" s="125"/>
      <c r="RW8" s="125"/>
      <c r="RX8" s="125"/>
      <c r="RY8" s="125"/>
      <c r="RZ8" s="125"/>
      <c r="SA8" s="125"/>
      <c r="SB8" s="125"/>
      <c r="SC8" s="125"/>
      <c r="SD8" s="125"/>
      <c r="SE8" s="125"/>
      <c r="SF8" s="125"/>
      <c r="SG8" s="125"/>
      <c r="SH8" s="125"/>
      <c r="SI8" s="125"/>
      <c r="SJ8" s="125"/>
      <c r="SK8" s="125"/>
      <c r="SL8" s="125"/>
      <c r="SM8" s="125"/>
      <c r="SN8" s="125"/>
      <c r="SO8" s="125"/>
      <c r="SP8" s="125"/>
      <c r="SQ8" s="125"/>
      <c r="SR8" s="125"/>
      <c r="SS8" s="125"/>
      <c r="ST8" s="125"/>
      <c r="SU8" s="125"/>
      <c r="SV8" s="125"/>
      <c r="SW8" s="125"/>
      <c r="SX8" s="125"/>
      <c r="SY8" s="125"/>
      <c r="SZ8" s="125"/>
      <c r="TA8" s="125"/>
      <c r="TB8" s="125"/>
      <c r="TC8" s="125"/>
      <c r="TD8" s="125"/>
      <c r="TE8" s="125"/>
      <c r="TF8" s="125"/>
      <c r="TG8" s="125"/>
      <c r="TH8" s="125"/>
      <c r="TI8" s="125"/>
      <c r="TJ8" s="125"/>
      <c r="TK8" s="125"/>
      <c r="TL8" s="125"/>
      <c r="TM8" s="125"/>
      <c r="TN8" s="125"/>
      <c r="TO8" s="125"/>
      <c r="TP8" s="125"/>
      <c r="TQ8" s="125"/>
      <c r="TR8" s="125"/>
      <c r="TS8" s="125"/>
      <c r="TT8" s="125"/>
      <c r="TU8" s="125"/>
      <c r="TV8" s="125"/>
      <c r="TW8" s="125"/>
      <c r="TX8" s="125"/>
      <c r="TY8" s="125"/>
      <c r="TZ8" s="125"/>
      <c r="UA8" s="125"/>
      <c r="UB8" s="125"/>
      <c r="UC8" s="125"/>
      <c r="UD8" s="125"/>
      <c r="UE8" s="125"/>
      <c r="UF8" s="125"/>
      <c r="UG8" s="125"/>
      <c r="UH8" s="125"/>
      <c r="UI8" s="125"/>
      <c r="UJ8" s="125"/>
      <c r="UK8" s="125"/>
      <c r="UL8" s="125"/>
      <c r="UM8" s="125"/>
      <c r="UN8" s="125"/>
      <c r="UO8" s="125"/>
      <c r="UP8" s="125"/>
      <c r="UQ8" s="125"/>
      <c r="UR8" s="125"/>
      <c r="US8" s="125"/>
      <c r="UT8" s="125"/>
      <c r="UU8" s="125"/>
      <c r="UV8" s="125"/>
      <c r="UW8" s="125"/>
      <c r="UX8" s="125"/>
      <c r="UY8" s="125"/>
      <c r="UZ8" s="125"/>
      <c r="VA8" s="125"/>
      <c r="VB8" s="125"/>
      <c r="VC8" s="125"/>
      <c r="VD8" s="125"/>
      <c r="VE8" s="125"/>
      <c r="VF8" s="125"/>
      <c r="VG8" s="125"/>
      <c r="VH8" s="125"/>
      <c r="VI8" s="125"/>
      <c r="VJ8" s="125"/>
      <c r="VK8" s="125"/>
      <c r="VL8" s="125"/>
      <c r="VM8" s="125"/>
      <c r="VN8" s="125"/>
      <c r="VO8" s="125"/>
      <c r="VP8" s="125"/>
      <c r="VQ8" s="125"/>
      <c r="VR8" s="125"/>
      <c r="VS8" s="125"/>
      <c r="VT8" s="125"/>
      <c r="VU8" s="125"/>
      <c r="VV8" s="125"/>
      <c r="VW8" s="125"/>
      <c r="VX8" s="125"/>
      <c r="VY8" s="125"/>
      <c r="VZ8" s="125"/>
      <c r="WA8" s="125"/>
      <c r="WB8" s="125"/>
      <c r="WC8" s="125"/>
      <c r="WD8" s="125"/>
      <c r="WE8" s="125"/>
      <c r="WF8" s="125"/>
      <c r="WG8" s="125"/>
      <c r="WH8" s="125"/>
      <c r="WI8" s="125"/>
      <c r="WJ8" s="125"/>
      <c r="WK8" s="125"/>
      <c r="WL8" s="125"/>
      <c r="WM8" s="125"/>
      <c r="WN8" s="125"/>
      <c r="WO8" s="125"/>
      <c r="WP8" s="125"/>
      <c r="WQ8" s="125"/>
      <c r="WR8" s="125"/>
      <c r="WS8" s="125"/>
      <c r="WT8" s="125"/>
      <c r="WU8" s="125"/>
      <c r="WV8" s="125"/>
      <c r="WW8" s="125"/>
      <c r="WX8" s="125"/>
      <c r="WY8" s="125"/>
      <c r="WZ8" s="125"/>
      <c r="XA8" s="125"/>
      <c r="XB8" s="125"/>
      <c r="XC8" s="125"/>
      <c r="XD8" s="125"/>
      <c r="XE8" s="125"/>
      <c r="XF8" s="125"/>
      <c r="XG8" s="125"/>
      <c r="XH8" s="125"/>
      <c r="XI8" s="125"/>
      <c r="XJ8" s="125"/>
      <c r="XK8" s="125"/>
      <c r="XL8" s="125"/>
      <c r="XM8" s="125"/>
      <c r="XN8" s="125"/>
      <c r="XO8" s="125"/>
      <c r="XP8" s="125"/>
      <c r="XQ8" s="125"/>
      <c r="XR8" s="125"/>
      <c r="XS8" s="125"/>
      <c r="XT8" s="125"/>
      <c r="XU8" s="125"/>
      <c r="XV8" s="125"/>
      <c r="XW8" s="125"/>
      <c r="XX8" s="125"/>
      <c r="XY8" s="125"/>
      <c r="XZ8" s="125"/>
      <c r="YA8" s="125"/>
      <c r="YB8" s="125"/>
      <c r="YC8" s="125"/>
      <c r="YD8" s="125"/>
      <c r="YE8" s="125"/>
      <c r="YF8" s="125"/>
      <c r="YG8" s="125"/>
      <c r="YH8" s="125"/>
      <c r="YI8" s="125"/>
      <c r="YJ8" s="125"/>
      <c r="YK8" s="125"/>
      <c r="YL8" s="125"/>
      <c r="YM8" s="125"/>
      <c r="YN8" s="125"/>
      <c r="YO8" s="125"/>
      <c r="YP8" s="125"/>
      <c r="YQ8" s="125"/>
      <c r="YR8" s="125"/>
      <c r="YS8" s="125"/>
      <c r="YT8" s="125"/>
      <c r="YU8" s="125"/>
      <c r="YV8" s="125"/>
      <c r="YW8" s="125"/>
      <c r="YX8" s="125"/>
      <c r="YY8" s="125"/>
      <c r="YZ8" s="125"/>
      <c r="ZA8" s="125"/>
      <c r="ZB8" s="125"/>
      <c r="ZC8" s="125"/>
      <c r="ZD8" s="125"/>
      <c r="ZE8" s="125"/>
      <c r="ZF8" s="125"/>
      <c r="ZG8" s="125"/>
      <c r="ZH8" s="125"/>
      <c r="ZI8" s="125"/>
      <c r="ZJ8" s="125"/>
      <c r="ZK8" s="125"/>
      <c r="ZL8" s="125"/>
      <c r="ZM8" s="125"/>
      <c r="ZN8" s="125"/>
      <c r="ZO8" s="125"/>
      <c r="ZP8" s="125"/>
      <c r="ZQ8" s="125"/>
      <c r="ZR8" s="125"/>
      <c r="ZS8" s="125"/>
      <c r="ZT8" s="125"/>
      <c r="ZU8" s="125"/>
      <c r="ZV8" s="125"/>
      <c r="ZW8" s="125"/>
      <c r="ZX8" s="125"/>
      <c r="ZY8" s="125"/>
      <c r="ZZ8" s="125"/>
      <c r="AAA8" s="125"/>
      <c r="AAB8" s="125"/>
      <c r="AAC8" s="125"/>
      <c r="AAD8" s="125"/>
      <c r="AAE8" s="125"/>
      <c r="AAF8" s="125"/>
      <c r="AAG8" s="125"/>
      <c r="AAH8" s="125"/>
      <c r="AAI8" s="125"/>
      <c r="AAJ8" s="125"/>
      <c r="AAK8" s="125"/>
      <c r="AAL8" s="125"/>
      <c r="AAM8" s="125"/>
      <c r="AAN8" s="125"/>
      <c r="AAO8" s="125"/>
      <c r="AAP8" s="125"/>
      <c r="AAQ8" s="125"/>
      <c r="AAR8" s="125"/>
      <c r="AAS8" s="125"/>
      <c r="AAT8" s="125"/>
      <c r="AAU8" s="125"/>
      <c r="AAV8" s="125"/>
      <c r="AAW8" s="125"/>
      <c r="AAX8" s="125"/>
      <c r="AAY8" s="125"/>
      <c r="AAZ8" s="125"/>
      <c r="ABA8" s="125"/>
      <c r="ABB8" s="125"/>
      <c r="ABC8" s="125"/>
      <c r="ABD8" s="125"/>
      <c r="ABE8" s="125"/>
      <c r="ABF8" s="125"/>
      <c r="ABG8" s="125"/>
      <c r="ABH8" s="125"/>
      <c r="ABI8" s="125"/>
      <c r="ABJ8" s="125"/>
      <c r="ABK8" s="125"/>
      <c r="ABL8" s="125"/>
      <c r="ABM8" s="125"/>
      <c r="ABN8" s="125"/>
      <c r="ABO8" s="125"/>
      <c r="ABP8" s="125"/>
      <c r="ABQ8" s="125"/>
      <c r="ABR8" s="125"/>
      <c r="ABS8" s="125"/>
      <c r="ABT8" s="125"/>
      <c r="ABU8" s="125"/>
      <c r="ABV8" s="125"/>
      <c r="ABW8" s="125"/>
      <c r="ABX8" s="125"/>
      <c r="ABY8" s="125"/>
      <c r="ABZ8" s="125"/>
      <c r="ACA8" s="125"/>
      <c r="ACB8" s="125"/>
      <c r="ACC8" s="125"/>
      <c r="ACD8" s="125"/>
      <c r="ACE8" s="125"/>
      <c r="ACF8" s="125"/>
      <c r="ACG8" s="125"/>
      <c r="ACH8" s="125"/>
      <c r="ACI8" s="125"/>
      <c r="ACJ8" s="125"/>
      <c r="ACK8" s="125"/>
      <c r="ACL8" s="125"/>
      <c r="ACM8" s="125"/>
      <c r="ACN8" s="125"/>
      <c r="ACO8" s="125"/>
      <c r="ACP8" s="125"/>
      <c r="ACQ8" s="125"/>
      <c r="ACR8" s="125"/>
      <c r="ACS8" s="125"/>
      <c r="ACT8" s="125"/>
      <c r="ACU8" s="125"/>
      <c r="ACV8" s="125"/>
      <c r="ACW8" s="125"/>
      <c r="ACX8" s="125"/>
      <c r="ACY8" s="125"/>
      <c r="ACZ8" s="125"/>
      <c r="ADA8" s="125"/>
      <c r="ADB8" s="125"/>
      <c r="ADC8" s="125"/>
      <c r="ADD8" s="125"/>
      <c r="ADE8" s="125"/>
      <c r="ADF8" s="125"/>
      <c r="ADG8" s="125"/>
      <c r="ADH8" s="125"/>
      <c r="ADI8" s="125"/>
      <c r="ADJ8" s="125"/>
      <c r="ADK8" s="125"/>
      <c r="ADL8" s="125"/>
      <c r="ADM8" s="125"/>
      <c r="ADN8" s="125"/>
      <c r="ADO8" s="125"/>
      <c r="ADP8" s="125"/>
      <c r="ADQ8" s="125"/>
      <c r="ADR8" s="125"/>
      <c r="ADS8" s="125"/>
      <c r="ADT8" s="125"/>
      <c r="ADU8" s="125"/>
      <c r="ADV8" s="125"/>
      <c r="ADW8" s="125"/>
      <c r="ADX8" s="125"/>
      <c r="ADY8" s="125"/>
      <c r="ADZ8" s="125"/>
      <c r="AEA8" s="125"/>
      <c r="AEB8" s="125"/>
      <c r="AEC8" s="125"/>
      <c r="AED8" s="125"/>
      <c r="AEE8" s="125"/>
      <c r="AEF8" s="125"/>
      <c r="AEG8" s="125"/>
      <c r="AEH8" s="125"/>
      <c r="AEI8" s="125"/>
      <c r="AEJ8" s="125"/>
      <c r="AEK8" s="125"/>
      <c r="AEL8" s="125"/>
      <c r="AEM8" s="125"/>
      <c r="AEN8" s="125"/>
      <c r="AEO8" s="125"/>
      <c r="AEP8" s="125"/>
      <c r="AEQ8" s="125"/>
      <c r="AER8" s="125"/>
      <c r="AES8" s="125"/>
      <c r="AET8" s="125"/>
      <c r="AEU8" s="125"/>
      <c r="AEV8" s="125"/>
      <c r="AEW8" s="125"/>
      <c r="AEX8" s="125"/>
      <c r="AEY8" s="125"/>
      <c r="AEZ8" s="125"/>
      <c r="AFA8" s="125"/>
      <c r="AFB8" s="125"/>
      <c r="AFC8" s="125"/>
      <c r="AFD8" s="125"/>
      <c r="AFE8" s="125"/>
      <c r="AFF8" s="125"/>
      <c r="AFG8" s="125"/>
      <c r="AFH8" s="125"/>
      <c r="AFI8" s="125"/>
      <c r="AFJ8" s="125"/>
      <c r="AFK8" s="125"/>
      <c r="AFL8" s="125"/>
      <c r="AFM8" s="125"/>
      <c r="AFN8" s="125"/>
      <c r="AFO8" s="125"/>
      <c r="AFP8" s="125"/>
      <c r="AFQ8" s="125"/>
      <c r="AFR8" s="125"/>
      <c r="AFS8" s="125"/>
      <c r="AFT8" s="125"/>
      <c r="AFU8" s="125"/>
      <c r="AFV8" s="125"/>
      <c r="AFW8" s="125"/>
      <c r="AFX8" s="125"/>
      <c r="AFY8" s="125"/>
      <c r="AFZ8" s="125"/>
      <c r="AGA8" s="125"/>
      <c r="AGB8" s="125"/>
      <c r="AGC8" s="125"/>
      <c r="AGD8" s="125"/>
      <c r="AGE8" s="125"/>
      <c r="AGF8" s="125"/>
      <c r="AGG8" s="125"/>
      <c r="AGH8" s="125"/>
      <c r="AGI8" s="125"/>
      <c r="AGJ8" s="125"/>
      <c r="AGK8" s="125"/>
      <c r="AGL8" s="125"/>
      <c r="AGM8" s="125"/>
      <c r="AGN8" s="125"/>
      <c r="AGO8" s="125"/>
      <c r="AGP8" s="125"/>
      <c r="AGQ8" s="125"/>
      <c r="AGR8" s="125"/>
      <c r="AGS8" s="125"/>
      <c r="AGT8" s="125"/>
      <c r="AGU8" s="125"/>
      <c r="AGV8" s="125"/>
      <c r="AGW8" s="125"/>
      <c r="AGX8" s="125"/>
      <c r="AGY8" s="125"/>
      <c r="AGZ8" s="125"/>
      <c r="AHA8" s="125"/>
      <c r="AHB8" s="125"/>
      <c r="AHC8" s="125"/>
      <c r="AHD8" s="125"/>
      <c r="AHE8" s="125"/>
      <c r="AHF8" s="125"/>
      <c r="AHG8" s="125"/>
      <c r="AHH8" s="125"/>
      <c r="AHI8" s="125"/>
      <c r="AHJ8" s="125"/>
      <c r="AHK8" s="125"/>
      <c r="AHL8" s="125"/>
      <c r="AHM8" s="125"/>
      <c r="AHN8" s="125"/>
      <c r="AHO8" s="125"/>
      <c r="AHP8" s="125"/>
      <c r="AHQ8" s="125"/>
      <c r="AHR8" s="125"/>
      <c r="AHS8" s="125"/>
      <c r="AHT8" s="125"/>
      <c r="AHU8" s="125"/>
      <c r="AHV8" s="125"/>
      <c r="AHW8" s="125"/>
      <c r="AHX8" s="125"/>
      <c r="AHY8" s="125"/>
      <c r="AHZ8" s="125"/>
      <c r="AIA8" s="125"/>
      <c r="AIB8" s="125"/>
      <c r="AIC8" s="125"/>
      <c r="AID8" s="125"/>
      <c r="AIE8" s="125"/>
      <c r="AIF8" s="125"/>
      <c r="AIG8" s="125"/>
      <c r="AIH8" s="125"/>
      <c r="AII8" s="125"/>
      <c r="AIJ8" s="125"/>
      <c r="AIK8" s="125"/>
      <c r="AIL8" s="125"/>
      <c r="AIM8" s="125"/>
      <c r="AIN8" s="125"/>
      <c r="AIO8" s="125"/>
      <c r="AIP8" s="125"/>
      <c r="AIQ8" s="125"/>
      <c r="AIR8" s="125"/>
      <c r="AIS8" s="125"/>
      <c r="AIT8" s="125"/>
      <c r="AIU8" s="125"/>
      <c r="AIV8" s="125"/>
      <c r="AIW8" s="125"/>
      <c r="AIX8" s="125"/>
      <c r="AIY8" s="125"/>
      <c r="AIZ8" s="125"/>
      <c r="AJA8" s="125"/>
      <c r="AJB8" s="125"/>
      <c r="AJC8" s="125"/>
      <c r="AJD8" s="125"/>
      <c r="AJE8" s="125"/>
      <c r="AJF8" s="125"/>
      <c r="AJG8" s="125"/>
      <c r="AJH8" s="125"/>
      <c r="AJI8" s="125"/>
      <c r="AJJ8" s="125"/>
      <c r="AJK8" s="125"/>
      <c r="AJL8" s="125"/>
      <c r="AJM8" s="125"/>
      <c r="AJN8" s="125"/>
      <c r="AJO8" s="125"/>
      <c r="AJP8" s="125"/>
      <c r="AJQ8" s="125"/>
      <c r="AJR8" s="125"/>
      <c r="AJS8" s="125"/>
      <c r="AJT8" s="125"/>
      <c r="AJU8" s="125"/>
      <c r="AJV8" s="125"/>
      <c r="AJW8" s="125"/>
      <c r="AJX8" s="125"/>
      <c r="AJY8" s="125"/>
      <c r="AJZ8" s="125"/>
      <c r="AKA8" s="125"/>
      <c r="AKB8" s="125"/>
      <c r="AKC8" s="125"/>
      <c r="AKD8" s="125"/>
      <c r="AKE8" s="125"/>
      <c r="AKF8" s="125"/>
      <c r="AKG8" s="125"/>
      <c r="AKH8" s="125"/>
      <c r="AKI8" s="125"/>
      <c r="AKJ8" s="125"/>
      <c r="AKK8" s="125"/>
      <c r="AKL8" s="125"/>
      <c r="AKM8" s="125"/>
      <c r="AKN8" s="125"/>
      <c r="AKO8" s="125"/>
      <c r="AKP8" s="125"/>
      <c r="AKQ8" s="125"/>
      <c r="AKR8" s="125"/>
      <c r="AKS8" s="125"/>
      <c r="AKT8" s="125"/>
      <c r="AKU8" s="125"/>
      <c r="AKV8" s="125"/>
      <c r="AKW8" s="125"/>
      <c r="AKX8" s="125"/>
      <c r="AKY8" s="125"/>
      <c r="AKZ8" s="125"/>
      <c r="ALA8" s="125"/>
      <c r="ALB8" s="125"/>
      <c r="ALC8" s="125"/>
      <c r="ALD8" s="125"/>
      <c r="ALE8" s="125"/>
      <c r="ALF8" s="125"/>
      <c r="ALG8" s="125"/>
      <c r="ALH8" s="125"/>
      <c r="ALI8" s="125"/>
      <c r="ALJ8" s="125"/>
      <c r="ALK8" s="125"/>
      <c r="ALL8" s="125"/>
      <c r="ALM8" s="125"/>
      <c r="ALN8" s="125"/>
      <c r="ALO8" s="125"/>
      <c r="ALP8" s="125"/>
      <c r="ALQ8" s="125"/>
      <c r="ALR8" s="125"/>
      <c r="ALS8" s="125"/>
      <c r="ALT8" s="125"/>
      <c r="ALU8" s="125"/>
      <c r="ALV8" s="125"/>
      <c r="ALW8" s="125"/>
      <c r="ALX8" s="125"/>
      <c r="ALY8" s="125"/>
      <c r="ALZ8" s="125"/>
      <c r="AMA8" s="125"/>
      <c r="AMB8" s="125"/>
      <c r="AMC8" s="125"/>
      <c r="AMD8" s="125"/>
      <c r="AME8" s="125"/>
      <c r="AMF8" s="125"/>
      <c r="AMG8" s="125"/>
      <c r="AMH8" s="125"/>
    </row>
    <row r="9" customFormat="false" ht="17" hidden="false" customHeight="true" outlineLevel="0" collapsed="false">
      <c r="A9" s="129"/>
      <c r="B9" s="129"/>
      <c r="C9" s="125"/>
      <c r="D9" s="155" t="s">
        <v>128</v>
      </c>
      <c r="E9" s="156"/>
      <c r="F9" s="125"/>
      <c r="G9" s="157"/>
      <c r="H9" s="168"/>
      <c r="I9" s="135" t="s">
        <v>129</v>
      </c>
      <c r="J9" s="136" t="e">
        <f aca="false">PouleB!B39</f>
        <v>#N/A</v>
      </c>
      <c r="K9" s="137" t="str">
        <f aca="false">PouleB!C39</f>
        <v/>
      </c>
      <c r="L9" s="138"/>
      <c r="M9" s="125"/>
      <c r="N9" s="135" t="s">
        <v>130</v>
      </c>
      <c r="O9" s="136" t="e">
        <f aca="false">PouleB!B37</f>
        <v>#N/A</v>
      </c>
      <c r="P9" s="137" t="str">
        <f aca="false">PouleB!C37</f>
        <v/>
      </c>
      <c r="Q9" s="138"/>
      <c r="R9" s="139"/>
      <c r="S9" s="135" t="s">
        <v>131</v>
      </c>
      <c r="T9" s="140" t="e">
        <f aca="false">PouleB!B36</f>
        <v>#N/A</v>
      </c>
      <c r="U9" s="141" t="str">
        <f aca="false">PouleB!C36</f>
        <v/>
      </c>
      <c r="V9" s="142"/>
      <c r="W9" s="143"/>
      <c r="X9" s="152"/>
      <c r="Y9" s="155" t="s">
        <v>128</v>
      </c>
      <c r="Z9" s="156"/>
      <c r="AA9" s="125"/>
      <c r="AB9" s="125"/>
      <c r="AC9" s="128"/>
      <c r="AD9" s="128"/>
      <c r="AE9" s="128"/>
      <c r="AF9" s="128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5"/>
      <c r="HS9" s="125"/>
      <c r="HT9" s="125"/>
      <c r="HU9" s="125"/>
      <c r="HV9" s="125"/>
      <c r="HW9" s="125"/>
      <c r="HX9" s="125"/>
      <c r="HY9" s="125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/>
      <c r="JR9" s="125"/>
      <c r="JS9" s="125"/>
      <c r="JT9" s="125"/>
      <c r="JU9" s="125"/>
      <c r="JV9" s="125"/>
      <c r="JW9" s="125"/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/>
      <c r="LK9" s="125"/>
      <c r="LL9" s="125"/>
      <c r="LM9" s="125"/>
      <c r="LN9" s="125"/>
      <c r="LO9" s="125"/>
      <c r="LP9" s="125"/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125"/>
      <c r="ND9" s="125"/>
      <c r="NE9" s="125"/>
      <c r="NF9" s="125"/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5"/>
      <c r="NR9" s="125"/>
      <c r="NS9" s="125"/>
      <c r="NT9" s="125"/>
      <c r="NU9" s="125"/>
      <c r="NV9" s="125"/>
      <c r="NW9" s="125"/>
      <c r="NX9" s="125"/>
      <c r="NY9" s="125"/>
      <c r="NZ9" s="125"/>
      <c r="OA9" s="125"/>
      <c r="OB9" s="125"/>
      <c r="OC9" s="125"/>
      <c r="OD9" s="125"/>
      <c r="OE9" s="125"/>
      <c r="OF9" s="125"/>
      <c r="OG9" s="125"/>
      <c r="OH9" s="125"/>
      <c r="OI9" s="125"/>
      <c r="OJ9" s="125"/>
      <c r="OK9" s="125"/>
      <c r="OL9" s="125"/>
      <c r="OM9" s="125"/>
      <c r="ON9" s="125"/>
      <c r="OO9" s="125"/>
      <c r="OP9" s="125"/>
      <c r="OQ9" s="125"/>
      <c r="OR9" s="125"/>
      <c r="OS9" s="125"/>
      <c r="OT9" s="125"/>
      <c r="OU9" s="125"/>
      <c r="OV9" s="125"/>
      <c r="OW9" s="125"/>
      <c r="OX9" s="125"/>
      <c r="OY9" s="125"/>
      <c r="OZ9" s="125"/>
      <c r="PA9" s="125"/>
      <c r="PB9" s="125"/>
      <c r="PC9" s="125"/>
      <c r="PD9" s="125"/>
      <c r="PE9" s="125"/>
      <c r="PF9" s="125"/>
      <c r="PG9" s="125"/>
      <c r="PH9" s="125"/>
      <c r="PI9" s="125"/>
      <c r="PJ9" s="125"/>
      <c r="PK9" s="125"/>
      <c r="PL9" s="125"/>
      <c r="PM9" s="125"/>
      <c r="PN9" s="125"/>
      <c r="PO9" s="125"/>
      <c r="PP9" s="125"/>
      <c r="PQ9" s="125"/>
      <c r="PR9" s="125"/>
      <c r="PS9" s="125"/>
      <c r="PT9" s="125"/>
      <c r="PU9" s="125"/>
      <c r="PV9" s="125"/>
      <c r="PW9" s="125"/>
      <c r="PX9" s="125"/>
      <c r="PY9" s="125"/>
      <c r="PZ9" s="125"/>
      <c r="QA9" s="125"/>
      <c r="QB9" s="125"/>
      <c r="QC9" s="125"/>
      <c r="QD9" s="125"/>
      <c r="QE9" s="125"/>
      <c r="QF9" s="125"/>
      <c r="QG9" s="125"/>
      <c r="QH9" s="125"/>
      <c r="QI9" s="125"/>
      <c r="QJ9" s="125"/>
      <c r="QK9" s="125"/>
      <c r="QL9" s="125"/>
      <c r="QM9" s="125"/>
      <c r="QN9" s="125"/>
      <c r="QO9" s="125"/>
      <c r="QP9" s="125"/>
      <c r="QQ9" s="125"/>
      <c r="QR9" s="125"/>
      <c r="QS9" s="125"/>
      <c r="QT9" s="125"/>
      <c r="QU9" s="125"/>
      <c r="QV9" s="125"/>
      <c r="QW9" s="125"/>
      <c r="QX9" s="125"/>
      <c r="QY9" s="125"/>
      <c r="QZ9" s="125"/>
      <c r="RA9" s="125"/>
      <c r="RB9" s="125"/>
      <c r="RC9" s="125"/>
      <c r="RD9" s="125"/>
      <c r="RE9" s="125"/>
      <c r="RF9" s="125"/>
      <c r="RG9" s="125"/>
      <c r="RH9" s="125"/>
      <c r="RI9" s="125"/>
      <c r="RJ9" s="125"/>
      <c r="RK9" s="125"/>
      <c r="RL9" s="125"/>
      <c r="RM9" s="125"/>
      <c r="RN9" s="125"/>
      <c r="RO9" s="125"/>
      <c r="RP9" s="125"/>
      <c r="RQ9" s="125"/>
      <c r="RR9" s="125"/>
      <c r="RS9" s="125"/>
      <c r="RT9" s="125"/>
      <c r="RU9" s="125"/>
      <c r="RV9" s="125"/>
      <c r="RW9" s="125"/>
      <c r="RX9" s="125"/>
      <c r="RY9" s="125"/>
      <c r="RZ9" s="125"/>
      <c r="SA9" s="125"/>
      <c r="SB9" s="125"/>
      <c r="SC9" s="125"/>
      <c r="SD9" s="125"/>
      <c r="SE9" s="125"/>
      <c r="SF9" s="125"/>
      <c r="SG9" s="125"/>
      <c r="SH9" s="125"/>
      <c r="SI9" s="125"/>
      <c r="SJ9" s="125"/>
      <c r="SK9" s="125"/>
      <c r="SL9" s="125"/>
      <c r="SM9" s="125"/>
      <c r="SN9" s="125"/>
      <c r="SO9" s="125"/>
      <c r="SP9" s="125"/>
      <c r="SQ9" s="125"/>
      <c r="SR9" s="125"/>
      <c r="SS9" s="125"/>
      <c r="ST9" s="125"/>
      <c r="SU9" s="125"/>
      <c r="SV9" s="125"/>
      <c r="SW9" s="125"/>
      <c r="SX9" s="125"/>
      <c r="SY9" s="125"/>
      <c r="SZ9" s="125"/>
      <c r="TA9" s="125"/>
      <c r="TB9" s="125"/>
      <c r="TC9" s="125"/>
      <c r="TD9" s="125"/>
      <c r="TE9" s="125"/>
      <c r="TF9" s="125"/>
      <c r="TG9" s="125"/>
      <c r="TH9" s="125"/>
      <c r="TI9" s="125"/>
      <c r="TJ9" s="125"/>
      <c r="TK9" s="125"/>
      <c r="TL9" s="125"/>
      <c r="TM9" s="125"/>
      <c r="TN9" s="125"/>
      <c r="TO9" s="125"/>
      <c r="TP9" s="125"/>
      <c r="TQ9" s="125"/>
      <c r="TR9" s="125"/>
      <c r="TS9" s="125"/>
      <c r="TT9" s="125"/>
      <c r="TU9" s="125"/>
      <c r="TV9" s="125"/>
      <c r="TW9" s="125"/>
      <c r="TX9" s="125"/>
      <c r="TY9" s="125"/>
      <c r="TZ9" s="125"/>
      <c r="UA9" s="125"/>
      <c r="UB9" s="125"/>
      <c r="UC9" s="125"/>
      <c r="UD9" s="125"/>
      <c r="UE9" s="125"/>
      <c r="UF9" s="125"/>
      <c r="UG9" s="125"/>
      <c r="UH9" s="125"/>
      <c r="UI9" s="125"/>
      <c r="UJ9" s="125"/>
      <c r="UK9" s="125"/>
      <c r="UL9" s="125"/>
      <c r="UM9" s="125"/>
      <c r="UN9" s="125"/>
      <c r="UO9" s="125"/>
      <c r="UP9" s="125"/>
      <c r="UQ9" s="125"/>
      <c r="UR9" s="125"/>
      <c r="US9" s="125"/>
      <c r="UT9" s="125"/>
      <c r="UU9" s="125"/>
      <c r="UV9" s="125"/>
      <c r="UW9" s="125"/>
      <c r="UX9" s="125"/>
      <c r="UY9" s="125"/>
      <c r="UZ9" s="125"/>
      <c r="VA9" s="125"/>
      <c r="VB9" s="125"/>
      <c r="VC9" s="125"/>
      <c r="VD9" s="125"/>
      <c r="VE9" s="125"/>
      <c r="VF9" s="125"/>
      <c r="VG9" s="125"/>
      <c r="VH9" s="125"/>
      <c r="VI9" s="125"/>
      <c r="VJ9" s="125"/>
      <c r="VK9" s="125"/>
      <c r="VL9" s="125"/>
      <c r="VM9" s="125"/>
      <c r="VN9" s="125"/>
      <c r="VO9" s="125"/>
      <c r="VP9" s="125"/>
      <c r="VQ9" s="125"/>
      <c r="VR9" s="125"/>
      <c r="VS9" s="125"/>
      <c r="VT9" s="125"/>
      <c r="VU9" s="125"/>
      <c r="VV9" s="125"/>
      <c r="VW9" s="125"/>
      <c r="VX9" s="125"/>
      <c r="VY9" s="125"/>
      <c r="VZ9" s="125"/>
      <c r="WA9" s="125"/>
      <c r="WB9" s="125"/>
      <c r="WC9" s="125"/>
      <c r="WD9" s="125"/>
      <c r="WE9" s="125"/>
      <c r="WF9" s="125"/>
      <c r="WG9" s="125"/>
      <c r="WH9" s="125"/>
      <c r="WI9" s="125"/>
      <c r="WJ9" s="125"/>
      <c r="WK9" s="125"/>
      <c r="WL9" s="125"/>
      <c r="WM9" s="125"/>
      <c r="WN9" s="125"/>
      <c r="WO9" s="125"/>
      <c r="WP9" s="125"/>
      <c r="WQ9" s="125"/>
      <c r="WR9" s="125"/>
      <c r="WS9" s="125"/>
      <c r="WT9" s="125"/>
      <c r="WU9" s="125"/>
      <c r="WV9" s="125"/>
      <c r="WW9" s="125"/>
      <c r="WX9" s="125"/>
      <c r="WY9" s="125"/>
      <c r="WZ9" s="125"/>
      <c r="XA9" s="125"/>
      <c r="XB9" s="125"/>
      <c r="XC9" s="125"/>
      <c r="XD9" s="125"/>
      <c r="XE9" s="125"/>
      <c r="XF9" s="125"/>
      <c r="XG9" s="125"/>
      <c r="XH9" s="125"/>
      <c r="XI9" s="125"/>
      <c r="XJ9" s="125"/>
      <c r="XK9" s="125"/>
      <c r="XL9" s="125"/>
      <c r="XM9" s="125"/>
      <c r="XN9" s="125"/>
      <c r="XO9" s="125"/>
      <c r="XP9" s="125"/>
      <c r="XQ9" s="125"/>
      <c r="XR9" s="125"/>
      <c r="XS9" s="125"/>
      <c r="XT9" s="125"/>
      <c r="XU9" s="125"/>
      <c r="XV9" s="125"/>
      <c r="XW9" s="125"/>
      <c r="XX9" s="125"/>
      <c r="XY9" s="125"/>
      <c r="XZ9" s="125"/>
      <c r="YA9" s="125"/>
      <c r="YB9" s="125"/>
      <c r="YC9" s="125"/>
      <c r="YD9" s="125"/>
      <c r="YE9" s="125"/>
      <c r="YF9" s="125"/>
      <c r="YG9" s="125"/>
      <c r="YH9" s="125"/>
      <c r="YI9" s="125"/>
      <c r="YJ9" s="125"/>
      <c r="YK9" s="125"/>
      <c r="YL9" s="125"/>
      <c r="YM9" s="125"/>
      <c r="YN9" s="125"/>
      <c r="YO9" s="125"/>
      <c r="YP9" s="125"/>
      <c r="YQ9" s="125"/>
      <c r="YR9" s="125"/>
      <c r="YS9" s="125"/>
      <c r="YT9" s="125"/>
      <c r="YU9" s="125"/>
      <c r="YV9" s="125"/>
      <c r="YW9" s="125"/>
      <c r="YX9" s="125"/>
      <c r="YY9" s="125"/>
      <c r="YZ9" s="125"/>
      <c r="ZA9" s="125"/>
      <c r="ZB9" s="125"/>
      <c r="ZC9" s="125"/>
      <c r="ZD9" s="125"/>
      <c r="ZE9" s="125"/>
      <c r="ZF9" s="125"/>
      <c r="ZG9" s="125"/>
      <c r="ZH9" s="125"/>
      <c r="ZI9" s="125"/>
      <c r="ZJ9" s="125"/>
      <c r="ZK9" s="125"/>
      <c r="ZL9" s="125"/>
      <c r="ZM9" s="125"/>
      <c r="ZN9" s="125"/>
      <c r="ZO9" s="125"/>
      <c r="ZP9" s="125"/>
      <c r="ZQ9" s="125"/>
      <c r="ZR9" s="125"/>
      <c r="ZS9" s="125"/>
      <c r="ZT9" s="125"/>
      <c r="ZU9" s="125"/>
      <c r="ZV9" s="125"/>
      <c r="ZW9" s="125"/>
      <c r="ZX9" s="125"/>
      <c r="ZY9" s="125"/>
      <c r="ZZ9" s="125"/>
      <c r="AAA9" s="125"/>
      <c r="AAB9" s="125"/>
      <c r="AAC9" s="125"/>
      <c r="AAD9" s="125"/>
      <c r="AAE9" s="125"/>
      <c r="AAF9" s="125"/>
      <c r="AAG9" s="125"/>
      <c r="AAH9" s="125"/>
      <c r="AAI9" s="125"/>
      <c r="AAJ9" s="125"/>
      <c r="AAK9" s="125"/>
      <c r="AAL9" s="125"/>
      <c r="AAM9" s="125"/>
      <c r="AAN9" s="125"/>
      <c r="AAO9" s="125"/>
      <c r="AAP9" s="125"/>
      <c r="AAQ9" s="125"/>
      <c r="AAR9" s="125"/>
      <c r="AAS9" s="125"/>
      <c r="AAT9" s="125"/>
      <c r="AAU9" s="125"/>
      <c r="AAV9" s="125"/>
      <c r="AAW9" s="125"/>
      <c r="AAX9" s="125"/>
      <c r="AAY9" s="125"/>
      <c r="AAZ9" s="125"/>
      <c r="ABA9" s="125"/>
      <c r="ABB9" s="125"/>
      <c r="ABC9" s="125"/>
      <c r="ABD9" s="125"/>
      <c r="ABE9" s="125"/>
      <c r="ABF9" s="125"/>
      <c r="ABG9" s="125"/>
      <c r="ABH9" s="125"/>
      <c r="ABI9" s="125"/>
      <c r="ABJ9" s="125"/>
      <c r="ABK9" s="125"/>
      <c r="ABL9" s="125"/>
      <c r="ABM9" s="125"/>
      <c r="ABN9" s="125"/>
      <c r="ABO9" s="125"/>
      <c r="ABP9" s="125"/>
      <c r="ABQ9" s="125"/>
      <c r="ABR9" s="125"/>
      <c r="ABS9" s="125"/>
      <c r="ABT9" s="125"/>
      <c r="ABU9" s="125"/>
      <c r="ABV9" s="125"/>
      <c r="ABW9" s="125"/>
      <c r="ABX9" s="125"/>
      <c r="ABY9" s="125"/>
      <c r="ABZ9" s="125"/>
      <c r="ACA9" s="125"/>
      <c r="ACB9" s="125"/>
      <c r="ACC9" s="125"/>
      <c r="ACD9" s="125"/>
      <c r="ACE9" s="125"/>
      <c r="ACF9" s="125"/>
      <c r="ACG9" s="125"/>
      <c r="ACH9" s="125"/>
      <c r="ACI9" s="125"/>
      <c r="ACJ9" s="125"/>
      <c r="ACK9" s="125"/>
      <c r="ACL9" s="125"/>
      <c r="ACM9" s="125"/>
      <c r="ACN9" s="125"/>
      <c r="ACO9" s="125"/>
      <c r="ACP9" s="125"/>
      <c r="ACQ9" s="125"/>
      <c r="ACR9" s="125"/>
      <c r="ACS9" s="125"/>
      <c r="ACT9" s="125"/>
      <c r="ACU9" s="125"/>
      <c r="ACV9" s="125"/>
      <c r="ACW9" s="125"/>
      <c r="ACX9" s="125"/>
      <c r="ACY9" s="125"/>
      <c r="ACZ9" s="125"/>
      <c r="ADA9" s="125"/>
      <c r="ADB9" s="125"/>
      <c r="ADC9" s="125"/>
      <c r="ADD9" s="125"/>
      <c r="ADE9" s="125"/>
      <c r="ADF9" s="125"/>
      <c r="ADG9" s="125"/>
      <c r="ADH9" s="125"/>
      <c r="ADI9" s="125"/>
      <c r="ADJ9" s="125"/>
      <c r="ADK9" s="125"/>
      <c r="ADL9" s="125"/>
      <c r="ADM9" s="125"/>
      <c r="ADN9" s="125"/>
      <c r="ADO9" s="125"/>
      <c r="ADP9" s="125"/>
      <c r="ADQ9" s="125"/>
      <c r="ADR9" s="125"/>
      <c r="ADS9" s="125"/>
      <c r="ADT9" s="125"/>
      <c r="ADU9" s="125"/>
      <c r="ADV9" s="125"/>
      <c r="ADW9" s="125"/>
      <c r="ADX9" s="125"/>
      <c r="ADY9" s="125"/>
      <c r="ADZ9" s="125"/>
      <c r="AEA9" s="125"/>
      <c r="AEB9" s="125"/>
      <c r="AEC9" s="125"/>
      <c r="AED9" s="125"/>
      <c r="AEE9" s="125"/>
      <c r="AEF9" s="125"/>
      <c r="AEG9" s="125"/>
      <c r="AEH9" s="125"/>
      <c r="AEI9" s="125"/>
      <c r="AEJ9" s="125"/>
      <c r="AEK9" s="125"/>
      <c r="AEL9" s="125"/>
      <c r="AEM9" s="125"/>
      <c r="AEN9" s="125"/>
      <c r="AEO9" s="125"/>
      <c r="AEP9" s="125"/>
      <c r="AEQ9" s="125"/>
      <c r="AER9" s="125"/>
      <c r="AES9" s="125"/>
      <c r="AET9" s="125"/>
      <c r="AEU9" s="125"/>
      <c r="AEV9" s="125"/>
      <c r="AEW9" s="125"/>
      <c r="AEX9" s="125"/>
      <c r="AEY9" s="125"/>
      <c r="AEZ9" s="125"/>
      <c r="AFA9" s="125"/>
      <c r="AFB9" s="125"/>
      <c r="AFC9" s="125"/>
      <c r="AFD9" s="125"/>
      <c r="AFE9" s="125"/>
      <c r="AFF9" s="125"/>
      <c r="AFG9" s="125"/>
      <c r="AFH9" s="125"/>
      <c r="AFI9" s="125"/>
      <c r="AFJ9" s="125"/>
      <c r="AFK9" s="125"/>
      <c r="AFL9" s="125"/>
      <c r="AFM9" s="125"/>
      <c r="AFN9" s="125"/>
      <c r="AFO9" s="125"/>
      <c r="AFP9" s="125"/>
      <c r="AFQ9" s="125"/>
      <c r="AFR9" s="125"/>
      <c r="AFS9" s="125"/>
      <c r="AFT9" s="125"/>
      <c r="AFU9" s="125"/>
      <c r="AFV9" s="125"/>
      <c r="AFW9" s="125"/>
      <c r="AFX9" s="125"/>
      <c r="AFY9" s="125"/>
      <c r="AFZ9" s="125"/>
      <c r="AGA9" s="125"/>
      <c r="AGB9" s="125"/>
      <c r="AGC9" s="125"/>
      <c r="AGD9" s="125"/>
      <c r="AGE9" s="125"/>
      <c r="AGF9" s="125"/>
      <c r="AGG9" s="125"/>
      <c r="AGH9" s="125"/>
      <c r="AGI9" s="125"/>
      <c r="AGJ9" s="125"/>
      <c r="AGK9" s="125"/>
      <c r="AGL9" s="125"/>
      <c r="AGM9" s="125"/>
      <c r="AGN9" s="125"/>
      <c r="AGO9" s="125"/>
      <c r="AGP9" s="125"/>
      <c r="AGQ9" s="125"/>
      <c r="AGR9" s="125"/>
      <c r="AGS9" s="125"/>
      <c r="AGT9" s="125"/>
      <c r="AGU9" s="125"/>
      <c r="AGV9" s="125"/>
      <c r="AGW9" s="125"/>
      <c r="AGX9" s="125"/>
      <c r="AGY9" s="125"/>
      <c r="AGZ9" s="125"/>
      <c r="AHA9" s="125"/>
      <c r="AHB9" s="125"/>
      <c r="AHC9" s="125"/>
      <c r="AHD9" s="125"/>
      <c r="AHE9" s="125"/>
      <c r="AHF9" s="125"/>
      <c r="AHG9" s="125"/>
      <c r="AHH9" s="125"/>
      <c r="AHI9" s="125"/>
      <c r="AHJ9" s="125"/>
      <c r="AHK9" s="125"/>
      <c r="AHL9" s="125"/>
      <c r="AHM9" s="125"/>
      <c r="AHN9" s="125"/>
      <c r="AHO9" s="125"/>
      <c r="AHP9" s="125"/>
      <c r="AHQ9" s="125"/>
      <c r="AHR9" s="125"/>
      <c r="AHS9" s="125"/>
      <c r="AHT9" s="125"/>
      <c r="AHU9" s="125"/>
      <c r="AHV9" s="125"/>
      <c r="AHW9" s="125"/>
      <c r="AHX9" s="125"/>
      <c r="AHY9" s="125"/>
      <c r="AHZ9" s="125"/>
      <c r="AIA9" s="125"/>
      <c r="AIB9" s="125"/>
      <c r="AIC9" s="125"/>
      <c r="AID9" s="125"/>
      <c r="AIE9" s="125"/>
      <c r="AIF9" s="125"/>
      <c r="AIG9" s="125"/>
      <c r="AIH9" s="125"/>
      <c r="AII9" s="125"/>
      <c r="AIJ9" s="125"/>
      <c r="AIK9" s="125"/>
      <c r="AIL9" s="125"/>
      <c r="AIM9" s="125"/>
      <c r="AIN9" s="125"/>
      <c r="AIO9" s="125"/>
      <c r="AIP9" s="125"/>
      <c r="AIQ9" s="125"/>
      <c r="AIR9" s="125"/>
      <c r="AIS9" s="125"/>
      <c r="AIT9" s="125"/>
      <c r="AIU9" s="125"/>
      <c r="AIV9" s="125"/>
      <c r="AIW9" s="125"/>
      <c r="AIX9" s="125"/>
      <c r="AIY9" s="125"/>
      <c r="AIZ9" s="125"/>
      <c r="AJA9" s="125"/>
      <c r="AJB9" s="125"/>
      <c r="AJC9" s="125"/>
      <c r="AJD9" s="125"/>
      <c r="AJE9" s="125"/>
      <c r="AJF9" s="125"/>
      <c r="AJG9" s="125"/>
      <c r="AJH9" s="125"/>
      <c r="AJI9" s="125"/>
      <c r="AJJ9" s="125"/>
      <c r="AJK9" s="125"/>
      <c r="AJL9" s="125"/>
      <c r="AJM9" s="125"/>
      <c r="AJN9" s="125"/>
      <c r="AJO9" s="125"/>
      <c r="AJP9" s="125"/>
      <c r="AJQ9" s="125"/>
      <c r="AJR9" s="125"/>
      <c r="AJS9" s="125"/>
      <c r="AJT9" s="125"/>
      <c r="AJU9" s="125"/>
      <c r="AJV9" s="125"/>
      <c r="AJW9" s="125"/>
      <c r="AJX9" s="125"/>
      <c r="AJY9" s="125"/>
      <c r="AJZ9" s="125"/>
      <c r="AKA9" s="125"/>
      <c r="AKB9" s="125"/>
      <c r="AKC9" s="125"/>
      <c r="AKD9" s="125"/>
      <c r="AKE9" s="125"/>
      <c r="AKF9" s="125"/>
      <c r="AKG9" s="125"/>
      <c r="AKH9" s="125"/>
      <c r="AKI9" s="125"/>
      <c r="AKJ9" s="125"/>
      <c r="AKK9" s="125"/>
      <c r="AKL9" s="125"/>
      <c r="AKM9" s="125"/>
      <c r="AKN9" s="125"/>
      <c r="AKO9" s="125"/>
      <c r="AKP9" s="125"/>
      <c r="AKQ9" s="125"/>
      <c r="AKR9" s="125"/>
      <c r="AKS9" s="125"/>
      <c r="AKT9" s="125"/>
      <c r="AKU9" s="125"/>
      <c r="AKV9" s="125"/>
      <c r="AKW9" s="125"/>
      <c r="AKX9" s="125"/>
      <c r="AKY9" s="125"/>
      <c r="AKZ9" s="125"/>
      <c r="ALA9" s="125"/>
      <c r="ALB9" s="125"/>
      <c r="ALC9" s="125"/>
      <c r="ALD9" s="125"/>
      <c r="ALE9" s="125"/>
      <c r="ALF9" s="125"/>
      <c r="ALG9" s="125"/>
      <c r="ALH9" s="125"/>
      <c r="ALI9" s="125"/>
      <c r="ALJ9" s="125"/>
      <c r="ALK9" s="125"/>
      <c r="ALL9" s="125"/>
      <c r="ALM9" s="125"/>
      <c r="ALN9" s="125"/>
      <c r="ALO9" s="125"/>
      <c r="ALP9" s="125"/>
      <c r="ALQ9" s="125"/>
      <c r="ALR9" s="125"/>
      <c r="ALS9" s="125"/>
      <c r="ALT9" s="125"/>
      <c r="ALU9" s="125"/>
      <c r="ALV9" s="125"/>
      <c r="ALW9" s="125"/>
      <c r="ALX9" s="125"/>
      <c r="ALY9" s="125"/>
      <c r="ALZ9" s="125"/>
      <c r="AMA9" s="125"/>
      <c r="AMB9" s="125"/>
      <c r="AMC9" s="125"/>
      <c r="AMD9" s="125"/>
      <c r="AME9" s="125"/>
      <c r="AMF9" s="125"/>
      <c r="AMG9" s="125"/>
      <c r="AMH9" s="125"/>
    </row>
    <row r="10" customFormat="false" ht="17" hidden="false" customHeight="true" outlineLevel="0" collapsed="false">
      <c r="A10" s="129"/>
      <c r="B10" s="129"/>
      <c r="H10" s="150"/>
      <c r="I10" s="146" t="s">
        <v>132</v>
      </c>
      <c r="J10" s="147" t="e">
        <f aca="false">PouleA!B40</f>
        <v>#N/A</v>
      </c>
      <c r="K10" s="148" t="str">
        <f aca="false">PouleA!C40</f>
        <v/>
      </c>
      <c r="L10" s="149"/>
      <c r="M10" s="125"/>
      <c r="N10" s="146" t="s">
        <v>133</v>
      </c>
      <c r="O10" s="147" t="e">
        <f aca="false">PouleA!B38</f>
        <v>#N/A</v>
      </c>
      <c r="P10" s="148" t="str">
        <f aca="false">PouleA!C38</f>
        <v/>
      </c>
      <c r="Q10" s="149"/>
      <c r="R10" s="150"/>
      <c r="S10" s="146" t="s">
        <v>134</v>
      </c>
      <c r="T10" s="147" t="str">
        <f aca="false">IF(Q9="","",IF(Q9="v",O9,O10))</f>
        <v/>
      </c>
      <c r="U10" s="148" t="str">
        <f aca="false">IF(Q9="","",IF(Q9="v",P9,P10))</f>
        <v/>
      </c>
      <c r="V10" s="151"/>
      <c r="W10" s="152"/>
      <c r="X10" s="125"/>
      <c r="Y10" s="125"/>
      <c r="Z10" s="125"/>
      <c r="AA10" s="125"/>
      <c r="AB10" s="125"/>
      <c r="AC10" s="128"/>
      <c r="AD10" s="128"/>
      <c r="AE10" s="128"/>
      <c r="AF10" s="128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/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5"/>
      <c r="LK10" s="125"/>
      <c r="LL10" s="125"/>
      <c r="LM10" s="125"/>
      <c r="LN10" s="125"/>
      <c r="LO10" s="125"/>
      <c r="LP10" s="125"/>
      <c r="LQ10" s="125"/>
      <c r="LR10" s="125"/>
      <c r="LS10" s="125"/>
      <c r="LT10" s="125"/>
      <c r="LU10" s="125"/>
      <c r="LV10" s="125"/>
      <c r="LW10" s="125"/>
      <c r="LX10" s="125"/>
      <c r="LY10" s="125"/>
      <c r="LZ10" s="125"/>
      <c r="MA10" s="125"/>
      <c r="MB10" s="125"/>
      <c r="MC10" s="125"/>
      <c r="MD10" s="125"/>
      <c r="ME10" s="125"/>
      <c r="MF10" s="125"/>
      <c r="MG10" s="125"/>
      <c r="MH10" s="125"/>
      <c r="MI10" s="125"/>
      <c r="MJ10" s="125"/>
      <c r="MK10" s="125"/>
      <c r="ML10" s="125"/>
      <c r="MM10" s="125"/>
      <c r="MN10" s="125"/>
      <c r="MO10" s="125"/>
      <c r="MP10" s="125"/>
      <c r="MQ10" s="125"/>
      <c r="MR10" s="125"/>
      <c r="MS10" s="125"/>
      <c r="MT10" s="125"/>
      <c r="MU10" s="125"/>
      <c r="MV10" s="125"/>
      <c r="MW10" s="125"/>
      <c r="MX10" s="125"/>
      <c r="MY10" s="125"/>
      <c r="MZ10" s="125"/>
      <c r="NA10" s="125"/>
      <c r="NB10" s="125"/>
      <c r="NC10" s="125"/>
      <c r="ND10" s="125"/>
      <c r="NE10" s="125"/>
      <c r="NF10" s="125"/>
      <c r="NG10" s="125"/>
      <c r="NH10" s="125"/>
      <c r="NI10" s="125"/>
      <c r="NJ10" s="125"/>
      <c r="NK10" s="125"/>
      <c r="NL10" s="125"/>
      <c r="NM10" s="125"/>
      <c r="NN10" s="125"/>
      <c r="NO10" s="125"/>
      <c r="NP10" s="125"/>
      <c r="NQ10" s="125"/>
      <c r="NR10" s="125"/>
      <c r="NS10" s="125"/>
      <c r="NT10" s="125"/>
      <c r="NU10" s="125"/>
      <c r="NV10" s="125"/>
      <c r="NW10" s="125"/>
      <c r="NX10" s="125"/>
      <c r="NY10" s="125"/>
      <c r="NZ10" s="125"/>
      <c r="OA10" s="125"/>
      <c r="OB10" s="125"/>
      <c r="OC10" s="125"/>
      <c r="OD10" s="125"/>
      <c r="OE10" s="125"/>
      <c r="OF10" s="125"/>
      <c r="OG10" s="125"/>
      <c r="OH10" s="125"/>
      <c r="OI10" s="125"/>
      <c r="OJ10" s="125"/>
      <c r="OK10" s="125"/>
      <c r="OL10" s="125"/>
      <c r="OM10" s="125"/>
      <c r="ON10" s="125"/>
      <c r="OO10" s="125"/>
      <c r="OP10" s="125"/>
      <c r="OQ10" s="125"/>
      <c r="OR10" s="125"/>
      <c r="OS10" s="125"/>
      <c r="OT10" s="125"/>
      <c r="OU10" s="125"/>
      <c r="OV10" s="125"/>
      <c r="OW10" s="125"/>
      <c r="OX10" s="125"/>
      <c r="OY10" s="125"/>
      <c r="OZ10" s="125"/>
      <c r="PA10" s="125"/>
      <c r="PB10" s="125"/>
      <c r="PC10" s="125"/>
      <c r="PD10" s="125"/>
      <c r="PE10" s="125"/>
      <c r="PF10" s="125"/>
      <c r="PG10" s="125"/>
      <c r="PH10" s="125"/>
      <c r="PI10" s="125"/>
      <c r="PJ10" s="125"/>
      <c r="PK10" s="125"/>
      <c r="PL10" s="125"/>
      <c r="PM10" s="125"/>
      <c r="PN10" s="125"/>
      <c r="PO10" s="125"/>
      <c r="PP10" s="125"/>
      <c r="PQ10" s="125"/>
      <c r="PR10" s="125"/>
      <c r="PS10" s="125"/>
      <c r="PT10" s="125"/>
      <c r="PU10" s="125"/>
      <c r="PV10" s="125"/>
      <c r="PW10" s="125"/>
      <c r="PX10" s="125"/>
      <c r="PY10" s="125"/>
      <c r="PZ10" s="125"/>
      <c r="QA10" s="125"/>
      <c r="QB10" s="125"/>
      <c r="QC10" s="125"/>
      <c r="QD10" s="125"/>
      <c r="QE10" s="125"/>
      <c r="QF10" s="125"/>
      <c r="QG10" s="125"/>
      <c r="QH10" s="125"/>
      <c r="QI10" s="125"/>
      <c r="QJ10" s="125"/>
      <c r="QK10" s="125"/>
      <c r="QL10" s="125"/>
      <c r="QM10" s="125"/>
      <c r="QN10" s="125"/>
      <c r="QO10" s="125"/>
      <c r="QP10" s="125"/>
      <c r="QQ10" s="125"/>
      <c r="QR10" s="125"/>
      <c r="QS10" s="125"/>
      <c r="QT10" s="125"/>
      <c r="QU10" s="125"/>
      <c r="QV10" s="125"/>
      <c r="QW10" s="125"/>
      <c r="QX10" s="125"/>
      <c r="QY10" s="125"/>
      <c r="QZ10" s="125"/>
      <c r="RA10" s="125"/>
      <c r="RB10" s="125"/>
      <c r="RC10" s="125"/>
      <c r="RD10" s="125"/>
      <c r="RE10" s="125"/>
      <c r="RF10" s="125"/>
      <c r="RG10" s="125"/>
      <c r="RH10" s="125"/>
      <c r="RI10" s="125"/>
      <c r="RJ10" s="125"/>
      <c r="RK10" s="125"/>
      <c r="RL10" s="125"/>
      <c r="RM10" s="125"/>
      <c r="RN10" s="125"/>
      <c r="RO10" s="125"/>
      <c r="RP10" s="125"/>
      <c r="RQ10" s="125"/>
      <c r="RR10" s="125"/>
      <c r="RS10" s="125"/>
      <c r="RT10" s="125"/>
      <c r="RU10" s="125"/>
      <c r="RV10" s="125"/>
      <c r="RW10" s="125"/>
      <c r="RX10" s="125"/>
      <c r="RY10" s="125"/>
      <c r="RZ10" s="125"/>
      <c r="SA10" s="125"/>
      <c r="SB10" s="125"/>
      <c r="SC10" s="125"/>
      <c r="SD10" s="125"/>
      <c r="SE10" s="125"/>
      <c r="SF10" s="125"/>
      <c r="SG10" s="125"/>
      <c r="SH10" s="125"/>
      <c r="SI10" s="125"/>
      <c r="SJ10" s="125"/>
      <c r="SK10" s="125"/>
      <c r="SL10" s="125"/>
      <c r="SM10" s="125"/>
      <c r="SN10" s="125"/>
      <c r="SO10" s="125"/>
      <c r="SP10" s="125"/>
      <c r="SQ10" s="125"/>
      <c r="SR10" s="125"/>
      <c r="SS10" s="125"/>
      <c r="ST10" s="125"/>
      <c r="SU10" s="125"/>
      <c r="SV10" s="125"/>
      <c r="SW10" s="125"/>
      <c r="SX10" s="125"/>
      <c r="SY10" s="125"/>
      <c r="SZ10" s="125"/>
      <c r="TA10" s="125"/>
      <c r="TB10" s="125"/>
      <c r="TC10" s="125"/>
      <c r="TD10" s="125"/>
      <c r="TE10" s="125"/>
      <c r="TF10" s="125"/>
      <c r="TG10" s="125"/>
      <c r="TH10" s="125"/>
      <c r="TI10" s="125"/>
      <c r="TJ10" s="125"/>
      <c r="TK10" s="125"/>
      <c r="TL10" s="125"/>
      <c r="TM10" s="125"/>
      <c r="TN10" s="125"/>
      <c r="TO10" s="125"/>
      <c r="TP10" s="125"/>
      <c r="TQ10" s="125"/>
      <c r="TR10" s="125"/>
      <c r="TS10" s="125"/>
      <c r="TT10" s="125"/>
      <c r="TU10" s="125"/>
      <c r="TV10" s="125"/>
      <c r="TW10" s="125"/>
      <c r="TX10" s="125"/>
      <c r="TY10" s="125"/>
      <c r="TZ10" s="125"/>
      <c r="UA10" s="125"/>
      <c r="UB10" s="125"/>
      <c r="UC10" s="125"/>
      <c r="UD10" s="125"/>
      <c r="UE10" s="125"/>
      <c r="UF10" s="125"/>
      <c r="UG10" s="125"/>
      <c r="UH10" s="125"/>
      <c r="UI10" s="125"/>
      <c r="UJ10" s="125"/>
      <c r="UK10" s="125"/>
      <c r="UL10" s="125"/>
      <c r="UM10" s="125"/>
      <c r="UN10" s="125"/>
      <c r="UO10" s="125"/>
      <c r="UP10" s="125"/>
      <c r="UQ10" s="125"/>
      <c r="UR10" s="125"/>
      <c r="US10" s="125"/>
      <c r="UT10" s="125"/>
      <c r="UU10" s="125"/>
      <c r="UV10" s="125"/>
      <c r="UW10" s="125"/>
      <c r="UX10" s="125"/>
      <c r="UY10" s="125"/>
      <c r="UZ10" s="125"/>
      <c r="VA10" s="125"/>
      <c r="VB10" s="125"/>
      <c r="VC10" s="125"/>
      <c r="VD10" s="125"/>
      <c r="VE10" s="125"/>
      <c r="VF10" s="125"/>
      <c r="VG10" s="125"/>
      <c r="VH10" s="125"/>
      <c r="VI10" s="125"/>
      <c r="VJ10" s="125"/>
      <c r="VK10" s="125"/>
      <c r="VL10" s="125"/>
      <c r="VM10" s="125"/>
      <c r="VN10" s="125"/>
      <c r="VO10" s="125"/>
      <c r="VP10" s="125"/>
      <c r="VQ10" s="125"/>
      <c r="VR10" s="125"/>
      <c r="VS10" s="125"/>
      <c r="VT10" s="125"/>
      <c r="VU10" s="125"/>
      <c r="VV10" s="125"/>
      <c r="VW10" s="125"/>
      <c r="VX10" s="125"/>
      <c r="VY10" s="125"/>
      <c r="VZ10" s="125"/>
      <c r="WA10" s="125"/>
      <c r="WB10" s="125"/>
      <c r="WC10" s="125"/>
      <c r="WD10" s="125"/>
      <c r="WE10" s="125"/>
      <c r="WF10" s="125"/>
      <c r="WG10" s="125"/>
      <c r="WH10" s="125"/>
      <c r="WI10" s="125"/>
      <c r="WJ10" s="125"/>
      <c r="WK10" s="125"/>
      <c r="WL10" s="125"/>
      <c r="WM10" s="125"/>
      <c r="WN10" s="125"/>
      <c r="WO10" s="125"/>
      <c r="WP10" s="125"/>
      <c r="WQ10" s="125"/>
      <c r="WR10" s="125"/>
      <c r="WS10" s="125"/>
      <c r="WT10" s="125"/>
      <c r="WU10" s="125"/>
      <c r="WV10" s="125"/>
      <c r="WW10" s="125"/>
      <c r="WX10" s="125"/>
      <c r="WY10" s="125"/>
      <c r="WZ10" s="125"/>
      <c r="XA10" s="125"/>
      <c r="XB10" s="125"/>
      <c r="XC10" s="125"/>
      <c r="XD10" s="125"/>
      <c r="XE10" s="125"/>
      <c r="XF10" s="125"/>
      <c r="XG10" s="125"/>
      <c r="XH10" s="125"/>
      <c r="XI10" s="125"/>
      <c r="XJ10" s="125"/>
      <c r="XK10" s="125"/>
      <c r="XL10" s="125"/>
      <c r="XM10" s="125"/>
      <c r="XN10" s="125"/>
      <c r="XO10" s="125"/>
      <c r="XP10" s="125"/>
      <c r="XQ10" s="125"/>
      <c r="XR10" s="125"/>
      <c r="XS10" s="125"/>
      <c r="XT10" s="125"/>
      <c r="XU10" s="125"/>
      <c r="XV10" s="125"/>
      <c r="XW10" s="125"/>
      <c r="XX10" s="125"/>
      <c r="XY10" s="125"/>
      <c r="XZ10" s="125"/>
      <c r="YA10" s="125"/>
      <c r="YB10" s="125"/>
      <c r="YC10" s="125"/>
      <c r="YD10" s="125"/>
      <c r="YE10" s="125"/>
      <c r="YF10" s="125"/>
      <c r="YG10" s="125"/>
      <c r="YH10" s="125"/>
      <c r="YI10" s="125"/>
      <c r="YJ10" s="125"/>
      <c r="YK10" s="125"/>
      <c r="YL10" s="125"/>
      <c r="YM10" s="125"/>
      <c r="YN10" s="125"/>
      <c r="YO10" s="125"/>
      <c r="YP10" s="125"/>
      <c r="YQ10" s="125"/>
      <c r="YR10" s="125"/>
      <c r="YS10" s="125"/>
      <c r="YT10" s="125"/>
      <c r="YU10" s="125"/>
      <c r="YV10" s="125"/>
      <c r="YW10" s="125"/>
      <c r="YX10" s="125"/>
      <c r="YY10" s="125"/>
      <c r="YZ10" s="125"/>
      <c r="ZA10" s="125"/>
      <c r="ZB10" s="125"/>
      <c r="ZC10" s="125"/>
      <c r="ZD10" s="125"/>
      <c r="ZE10" s="125"/>
      <c r="ZF10" s="125"/>
      <c r="ZG10" s="125"/>
      <c r="ZH10" s="125"/>
      <c r="ZI10" s="125"/>
      <c r="ZJ10" s="125"/>
      <c r="ZK10" s="125"/>
      <c r="ZL10" s="125"/>
      <c r="ZM10" s="125"/>
      <c r="ZN10" s="125"/>
      <c r="ZO10" s="125"/>
      <c r="ZP10" s="125"/>
      <c r="ZQ10" s="125"/>
      <c r="ZR10" s="125"/>
      <c r="ZS10" s="125"/>
      <c r="ZT10" s="125"/>
      <c r="ZU10" s="125"/>
      <c r="ZV10" s="125"/>
      <c r="ZW10" s="125"/>
      <c r="ZX10" s="125"/>
      <c r="ZY10" s="125"/>
      <c r="ZZ10" s="125"/>
      <c r="AAA10" s="125"/>
      <c r="AAB10" s="125"/>
      <c r="AAC10" s="125"/>
      <c r="AAD10" s="125"/>
      <c r="AAE10" s="125"/>
      <c r="AAF10" s="125"/>
      <c r="AAG10" s="125"/>
      <c r="AAH10" s="125"/>
      <c r="AAI10" s="125"/>
      <c r="AAJ10" s="125"/>
      <c r="AAK10" s="125"/>
      <c r="AAL10" s="125"/>
      <c r="AAM10" s="125"/>
      <c r="AAN10" s="125"/>
      <c r="AAO10" s="125"/>
      <c r="AAP10" s="125"/>
      <c r="AAQ10" s="125"/>
      <c r="AAR10" s="125"/>
      <c r="AAS10" s="125"/>
      <c r="AAT10" s="125"/>
      <c r="AAU10" s="125"/>
      <c r="AAV10" s="125"/>
      <c r="AAW10" s="125"/>
      <c r="AAX10" s="125"/>
      <c r="AAY10" s="125"/>
      <c r="AAZ10" s="125"/>
      <c r="ABA10" s="125"/>
      <c r="ABB10" s="125"/>
      <c r="ABC10" s="125"/>
      <c r="ABD10" s="125"/>
      <c r="ABE10" s="125"/>
      <c r="ABF10" s="125"/>
      <c r="ABG10" s="125"/>
      <c r="ABH10" s="125"/>
      <c r="ABI10" s="125"/>
      <c r="ABJ10" s="125"/>
      <c r="ABK10" s="125"/>
      <c r="ABL10" s="125"/>
      <c r="ABM10" s="125"/>
      <c r="ABN10" s="125"/>
      <c r="ABO10" s="125"/>
      <c r="ABP10" s="125"/>
      <c r="ABQ10" s="125"/>
      <c r="ABR10" s="125"/>
      <c r="ABS10" s="125"/>
      <c r="ABT10" s="125"/>
      <c r="ABU10" s="125"/>
      <c r="ABV10" s="125"/>
      <c r="ABW10" s="125"/>
      <c r="ABX10" s="125"/>
      <c r="ABY10" s="125"/>
      <c r="ABZ10" s="125"/>
      <c r="ACA10" s="125"/>
      <c r="ACB10" s="125"/>
      <c r="ACC10" s="125"/>
      <c r="ACD10" s="125"/>
      <c r="ACE10" s="125"/>
      <c r="ACF10" s="125"/>
      <c r="ACG10" s="125"/>
      <c r="ACH10" s="125"/>
      <c r="ACI10" s="125"/>
      <c r="ACJ10" s="125"/>
      <c r="ACK10" s="125"/>
      <c r="ACL10" s="125"/>
      <c r="ACM10" s="125"/>
      <c r="ACN10" s="125"/>
      <c r="ACO10" s="125"/>
      <c r="ACP10" s="125"/>
      <c r="ACQ10" s="125"/>
      <c r="ACR10" s="125"/>
      <c r="ACS10" s="125"/>
      <c r="ACT10" s="125"/>
      <c r="ACU10" s="125"/>
      <c r="ACV10" s="125"/>
      <c r="ACW10" s="125"/>
      <c r="ACX10" s="125"/>
      <c r="ACY10" s="125"/>
      <c r="ACZ10" s="125"/>
      <c r="ADA10" s="125"/>
      <c r="ADB10" s="125"/>
      <c r="ADC10" s="125"/>
      <c r="ADD10" s="125"/>
      <c r="ADE10" s="125"/>
      <c r="ADF10" s="125"/>
      <c r="ADG10" s="125"/>
      <c r="ADH10" s="125"/>
      <c r="ADI10" s="125"/>
      <c r="ADJ10" s="125"/>
      <c r="ADK10" s="125"/>
      <c r="ADL10" s="125"/>
      <c r="ADM10" s="125"/>
      <c r="ADN10" s="125"/>
      <c r="ADO10" s="125"/>
      <c r="ADP10" s="125"/>
      <c r="ADQ10" s="125"/>
      <c r="ADR10" s="125"/>
      <c r="ADS10" s="125"/>
      <c r="ADT10" s="125"/>
      <c r="ADU10" s="125"/>
      <c r="ADV10" s="125"/>
      <c r="ADW10" s="125"/>
      <c r="ADX10" s="125"/>
      <c r="ADY10" s="125"/>
      <c r="ADZ10" s="125"/>
      <c r="AEA10" s="125"/>
      <c r="AEB10" s="125"/>
      <c r="AEC10" s="125"/>
      <c r="AED10" s="125"/>
      <c r="AEE10" s="125"/>
      <c r="AEF10" s="125"/>
      <c r="AEG10" s="125"/>
      <c r="AEH10" s="125"/>
      <c r="AEI10" s="125"/>
      <c r="AEJ10" s="125"/>
      <c r="AEK10" s="125"/>
      <c r="AEL10" s="125"/>
      <c r="AEM10" s="125"/>
      <c r="AEN10" s="125"/>
      <c r="AEO10" s="125"/>
      <c r="AEP10" s="125"/>
      <c r="AEQ10" s="125"/>
      <c r="AER10" s="125"/>
      <c r="AES10" s="125"/>
      <c r="AET10" s="125"/>
      <c r="AEU10" s="125"/>
      <c r="AEV10" s="125"/>
      <c r="AEW10" s="125"/>
      <c r="AEX10" s="125"/>
      <c r="AEY10" s="125"/>
      <c r="AEZ10" s="125"/>
      <c r="AFA10" s="125"/>
      <c r="AFB10" s="125"/>
      <c r="AFC10" s="125"/>
      <c r="AFD10" s="125"/>
      <c r="AFE10" s="125"/>
      <c r="AFF10" s="125"/>
      <c r="AFG10" s="125"/>
      <c r="AFH10" s="125"/>
      <c r="AFI10" s="125"/>
      <c r="AFJ10" s="125"/>
      <c r="AFK10" s="125"/>
      <c r="AFL10" s="125"/>
      <c r="AFM10" s="125"/>
      <c r="AFN10" s="125"/>
      <c r="AFO10" s="125"/>
      <c r="AFP10" s="125"/>
      <c r="AFQ10" s="125"/>
      <c r="AFR10" s="125"/>
      <c r="AFS10" s="125"/>
      <c r="AFT10" s="125"/>
      <c r="AFU10" s="125"/>
      <c r="AFV10" s="125"/>
      <c r="AFW10" s="125"/>
      <c r="AFX10" s="125"/>
      <c r="AFY10" s="125"/>
      <c r="AFZ10" s="125"/>
      <c r="AGA10" s="125"/>
      <c r="AGB10" s="125"/>
      <c r="AGC10" s="125"/>
      <c r="AGD10" s="125"/>
      <c r="AGE10" s="125"/>
      <c r="AGF10" s="125"/>
      <c r="AGG10" s="125"/>
      <c r="AGH10" s="125"/>
      <c r="AGI10" s="125"/>
      <c r="AGJ10" s="125"/>
      <c r="AGK10" s="125"/>
      <c r="AGL10" s="125"/>
      <c r="AGM10" s="125"/>
      <c r="AGN10" s="125"/>
      <c r="AGO10" s="125"/>
      <c r="AGP10" s="125"/>
      <c r="AGQ10" s="125"/>
      <c r="AGR10" s="125"/>
      <c r="AGS10" s="125"/>
      <c r="AGT10" s="125"/>
      <c r="AGU10" s="125"/>
      <c r="AGV10" s="125"/>
      <c r="AGW10" s="125"/>
      <c r="AGX10" s="125"/>
      <c r="AGY10" s="125"/>
      <c r="AGZ10" s="125"/>
      <c r="AHA10" s="125"/>
      <c r="AHB10" s="125"/>
      <c r="AHC10" s="125"/>
      <c r="AHD10" s="125"/>
      <c r="AHE10" s="125"/>
      <c r="AHF10" s="125"/>
      <c r="AHG10" s="125"/>
      <c r="AHH10" s="125"/>
      <c r="AHI10" s="125"/>
      <c r="AHJ10" s="125"/>
      <c r="AHK10" s="125"/>
      <c r="AHL10" s="125"/>
      <c r="AHM10" s="125"/>
      <c r="AHN10" s="125"/>
      <c r="AHO10" s="125"/>
      <c r="AHP10" s="125"/>
      <c r="AHQ10" s="125"/>
      <c r="AHR10" s="125"/>
      <c r="AHS10" s="125"/>
      <c r="AHT10" s="125"/>
      <c r="AHU10" s="125"/>
      <c r="AHV10" s="125"/>
      <c r="AHW10" s="125"/>
      <c r="AHX10" s="125"/>
      <c r="AHY10" s="125"/>
      <c r="AHZ10" s="125"/>
      <c r="AIA10" s="125"/>
      <c r="AIB10" s="125"/>
      <c r="AIC10" s="125"/>
      <c r="AID10" s="125"/>
      <c r="AIE10" s="125"/>
      <c r="AIF10" s="125"/>
      <c r="AIG10" s="125"/>
      <c r="AIH10" s="125"/>
      <c r="AII10" s="125"/>
      <c r="AIJ10" s="125"/>
      <c r="AIK10" s="125"/>
      <c r="AIL10" s="125"/>
      <c r="AIM10" s="125"/>
      <c r="AIN10" s="125"/>
      <c r="AIO10" s="125"/>
      <c r="AIP10" s="125"/>
      <c r="AIQ10" s="125"/>
      <c r="AIR10" s="125"/>
      <c r="AIS10" s="125"/>
      <c r="AIT10" s="125"/>
      <c r="AIU10" s="125"/>
      <c r="AIV10" s="125"/>
      <c r="AIW10" s="125"/>
      <c r="AIX10" s="125"/>
      <c r="AIY10" s="125"/>
      <c r="AIZ10" s="125"/>
      <c r="AJA10" s="125"/>
      <c r="AJB10" s="125"/>
      <c r="AJC10" s="125"/>
      <c r="AJD10" s="125"/>
      <c r="AJE10" s="125"/>
      <c r="AJF10" s="125"/>
      <c r="AJG10" s="125"/>
      <c r="AJH10" s="125"/>
      <c r="AJI10" s="125"/>
      <c r="AJJ10" s="125"/>
      <c r="AJK10" s="125"/>
      <c r="AJL10" s="125"/>
      <c r="AJM10" s="125"/>
      <c r="AJN10" s="125"/>
      <c r="AJO10" s="125"/>
      <c r="AJP10" s="125"/>
      <c r="AJQ10" s="125"/>
      <c r="AJR10" s="125"/>
      <c r="AJS10" s="125"/>
      <c r="AJT10" s="125"/>
      <c r="AJU10" s="125"/>
      <c r="AJV10" s="125"/>
      <c r="AJW10" s="125"/>
      <c r="AJX10" s="125"/>
      <c r="AJY10" s="125"/>
      <c r="AJZ10" s="125"/>
      <c r="AKA10" s="125"/>
      <c r="AKB10" s="125"/>
      <c r="AKC10" s="125"/>
      <c r="AKD10" s="125"/>
      <c r="AKE10" s="125"/>
      <c r="AKF10" s="125"/>
      <c r="AKG10" s="125"/>
      <c r="AKH10" s="125"/>
      <c r="AKI10" s="125"/>
      <c r="AKJ10" s="125"/>
      <c r="AKK10" s="125"/>
      <c r="AKL10" s="125"/>
      <c r="AKM10" s="125"/>
      <c r="AKN10" s="125"/>
      <c r="AKO10" s="125"/>
      <c r="AKP10" s="125"/>
      <c r="AKQ10" s="125"/>
      <c r="AKR10" s="125"/>
      <c r="AKS10" s="125"/>
      <c r="AKT10" s="125"/>
      <c r="AKU10" s="125"/>
      <c r="AKV10" s="125"/>
      <c r="AKW10" s="125"/>
      <c r="AKX10" s="125"/>
      <c r="AKY10" s="125"/>
      <c r="AKZ10" s="125"/>
      <c r="ALA10" s="125"/>
      <c r="ALB10" s="125"/>
      <c r="ALC10" s="125"/>
      <c r="ALD10" s="125"/>
      <c r="ALE10" s="125"/>
      <c r="ALF10" s="125"/>
      <c r="ALG10" s="125"/>
      <c r="ALH10" s="125"/>
      <c r="ALI10" s="125"/>
      <c r="ALJ10" s="125"/>
      <c r="ALK10" s="125"/>
      <c r="ALL10" s="125"/>
      <c r="ALM10" s="125"/>
      <c r="ALN10" s="125"/>
      <c r="ALO10" s="125"/>
      <c r="ALP10" s="125"/>
      <c r="ALQ10" s="125"/>
      <c r="ALR10" s="125"/>
      <c r="ALS10" s="125"/>
      <c r="ALT10" s="125"/>
      <c r="ALU10" s="125"/>
      <c r="ALV10" s="125"/>
      <c r="ALW10" s="125"/>
      <c r="ALX10" s="125"/>
      <c r="ALY10" s="125"/>
      <c r="ALZ10" s="125"/>
      <c r="AMA10" s="125"/>
      <c r="AMB10" s="125"/>
      <c r="AMC10" s="125"/>
      <c r="AMD10" s="125"/>
      <c r="AME10" s="125"/>
      <c r="AMF10" s="125"/>
      <c r="AMG10" s="125"/>
      <c r="AMH10" s="125"/>
    </row>
    <row r="11" customFormat="false" ht="17" hidden="false" customHeight="true" outlineLevel="0" collapsed="false">
      <c r="A11" s="129"/>
      <c r="B11" s="129"/>
      <c r="H11" s="129"/>
      <c r="I11" s="126"/>
      <c r="J11" s="155" t="s">
        <v>128</v>
      </c>
      <c r="K11" s="156"/>
      <c r="L11" s="125"/>
      <c r="M11" s="125"/>
      <c r="N11" s="126"/>
      <c r="O11" s="155" t="s">
        <v>128</v>
      </c>
      <c r="P11" s="156"/>
      <c r="Q11" s="125"/>
      <c r="R11" s="125"/>
      <c r="S11" s="126"/>
      <c r="T11" s="155" t="s">
        <v>128</v>
      </c>
      <c r="U11" s="156"/>
      <c r="V11" s="125"/>
      <c r="W11" s="125"/>
      <c r="X11" s="125"/>
      <c r="Y11" s="125"/>
      <c r="Z11" s="125"/>
      <c r="AA11" s="125"/>
      <c r="AB11" s="125"/>
      <c r="AC11" s="128"/>
      <c r="AD11" s="128"/>
      <c r="AE11" s="128"/>
      <c r="AF11" s="128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5"/>
      <c r="JW11" s="125"/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5"/>
      <c r="LP11" s="125"/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5"/>
      <c r="NI11" s="125"/>
      <c r="NJ11" s="125"/>
      <c r="NK11" s="125"/>
      <c r="NL11" s="125"/>
      <c r="NM11" s="125"/>
      <c r="NN11" s="125"/>
      <c r="NO11" s="125"/>
      <c r="NP11" s="125"/>
      <c r="NQ11" s="125"/>
      <c r="NR11" s="125"/>
      <c r="NS11" s="125"/>
      <c r="NT11" s="125"/>
      <c r="NU11" s="125"/>
      <c r="NV11" s="125"/>
      <c r="NW11" s="125"/>
      <c r="NX11" s="125"/>
      <c r="NY11" s="125"/>
      <c r="NZ11" s="125"/>
      <c r="OA11" s="125"/>
      <c r="OB11" s="125"/>
      <c r="OC11" s="125"/>
      <c r="OD11" s="125"/>
      <c r="OE11" s="125"/>
      <c r="OF11" s="125"/>
      <c r="OG11" s="125"/>
      <c r="OH11" s="125"/>
      <c r="OI11" s="125"/>
      <c r="OJ11" s="125"/>
      <c r="OK11" s="125"/>
      <c r="OL11" s="125"/>
      <c r="OM11" s="125"/>
      <c r="ON11" s="125"/>
      <c r="OO11" s="125"/>
      <c r="OP11" s="125"/>
      <c r="OQ11" s="125"/>
      <c r="OR11" s="125"/>
      <c r="OS11" s="125"/>
      <c r="OT11" s="125"/>
      <c r="OU11" s="125"/>
      <c r="OV11" s="125"/>
      <c r="OW11" s="125"/>
      <c r="OX11" s="125"/>
      <c r="OY11" s="125"/>
      <c r="OZ11" s="125"/>
      <c r="PA11" s="125"/>
      <c r="PB11" s="125"/>
      <c r="PC11" s="125"/>
      <c r="PD11" s="125"/>
      <c r="PE11" s="125"/>
      <c r="PF11" s="125"/>
      <c r="PG11" s="125"/>
      <c r="PH11" s="125"/>
      <c r="PI11" s="125"/>
      <c r="PJ11" s="125"/>
      <c r="PK11" s="125"/>
      <c r="PL11" s="125"/>
      <c r="PM11" s="125"/>
      <c r="PN11" s="125"/>
      <c r="PO11" s="125"/>
      <c r="PP11" s="125"/>
      <c r="PQ11" s="125"/>
      <c r="PR11" s="125"/>
      <c r="PS11" s="125"/>
      <c r="PT11" s="125"/>
      <c r="PU11" s="125"/>
      <c r="PV11" s="125"/>
      <c r="PW11" s="125"/>
      <c r="PX11" s="125"/>
      <c r="PY11" s="125"/>
      <c r="PZ11" s="125"/>
      <c r="QA11" s="125"/>
      <c r="QB11" s="125"/>
      <c r="QC11" s="125"/>
      <c r="QD11" s="125"/>
      <c r="QE11" s="125"/>
      <c r="QF11" s="125"/>
      <c r="QG11" s="125"/>
      <c r="QH11" s="125"/>
      <c r="QI11" s="125"/>
      <c r="QJ11" s="125"/>
      <c r="QK11" s="125"/>
      <c r="QL11" s="125"/>
      <c r="QM11" s="125"/>
      <c r="QN11" s="125"/>
      <c r="QO11" s="125"/>
      <c r="QP11" s="125"/>
      <c r="QQ11" s="125"/>
      <c r="QR11" s="125"/>
      <c r="QS11" s="125"/>
      <c r="QT11" s="125"/>
      <c r="QU11" s="125"/>
      <c r="QV11" s="125"/>
      <c r="QW11" s="125"/>
      <c r="QX11" s="125"/>
      <c r="QY11" s="125"/>
      <c r="QZ11" s="125"/>
      <c r="RA11" s="125"/>
      <c r="RB11" s="125"/>
      <c r="RC11" s="125"/>
      <c r="RD11" s="125"/>
      <c r="RE11" s="125"/>
      <c r="RF11" s="125"/>
      <c r="RG11" s="125"/>
      <c r="RH11" s="125"/>
      <c r="RI11" s="125"/>
      <c r="RJ11" s="125"/>
      <c r="RK11" s="125"/>
      <c r="RL11" s="125"/>
      <c r="RM11" s="125"/>
      <c r="RN11" s="125"/>
      <c r="RO11" s="125"/>
      <c r="RP11" s="125"/>
      <c r="RQ11" s="125"/>
      <c r="RR11" s="125"/>
      <c r="RS11" s="125"/>
      <c r="RT11" s="125"/>
      <c r="RU11" s="125"/>
      <c r="RV11" s="125"/>
      <c r="RW11" s="125"/>
      <c r="RX11" s="125"/>
      <c r="RY11" s="125"/>
      <c r="RZ11" s="125"/>
      <c r="SA11" s="125"/>
      <c r="SB11" s="125"/>
      <c r="SC11" s="125"/>
      <c r="SD11" s="125"/>
      <c r="SE11" s="125"/>
      <c r="SF11" s="125"/>
      <c r="SG11" s="125"/>
      <c r="SH11" s="125"/>
      <c r="SI11" s="125"/>
      <c r="SJ11" s="125"/>
      <c r="SK11" s="125"/>
      <c r="SL11" s="125"/>
      <c r="SM11" s="125"/>
      <c r="SN11" s="125"/>
      <c r="SO11" s="125"/>
      <c r="SP11" s="125"/>
      <c r="SQ11" s="125"/>
      <c r="SR11" s="125"/>
      <c r="SS11" s="125"/>
      <c r="ST11" s="125"/>
      <c r="SU11" s="125"/>
      <c r="SV11" s="125"/>
      <c r="SW11" s="125"/>
      <c r="SX11" s="125"/>
      <c r="SY11" s="125"/>
      <c r="SZ11" s="125"/>
      <c r="TA11" s="125"/>
      <c r="TB11" s="125"/>
      <c r="TC11" s="125"/>
      <c r="TD11" s="125"/>
      <c r="TE11" s="125"/>
      <c r="TF11" s="125"/>
      <c r="TG11" s="125"/>
      <c r="TH11" s="125"/>
      <c r="TI11" s="125"/>
      <c r="TJ11" s="125"/>
      <c r="TK11" s="125"/>
      <c r="TL11" s="125"/>
      <c r="TM11" s="125"/>
      <c r="TN11" s="125"/>
      <c r="TO11" s="125"/>
      <c r="TP11" s="125"/>
      <c r="TQ11" s="125"/>
      <c r="TR11" s="125"/>
      <c r="TS11" s="125"/>
      <c r="TT11" s="125"/>
      <c r="TU11" s="125"/>
      <c r="TV11" s="125"/>
      <c r="TW11" s="125"/>
      <c r="TX11" s="125"/>
      <c r="TY11" s="125"/>
      <c r="TZ11" s="125"/>
      <c r="UA11" s="125"/>
      <c r="UB11" s="125"/>
      <c r="UC11" s="125"/>
      <c r="UD11" s="125"/>
      <c r="UE11" s="125"/>
      <c r="UF11" s="125"/>
      <c r="UG11" s="125"/>
      <c r="UH11" s="125"/>
      <c r="UI11" s="125"/>
      <c r="UJ11" s="125"/>
      <c r="UK11" s="125"/>
      <c r="UL11" s="125"/>
      <c r="UM11" s="125"/>
      <c r="UN11" s="125"/>
      <c r="UO11" s="125"/>
      <c r="UP11" s="125"/>
      <c r="UQ11" s="125"/>
      <c r="UR11" s="125"/>
      <c r="US11" s="125"/>
      <c r="UT11" s="125"/>
      <c r="UU11" s="125"/>
      <c r="UV11" s="125"/>
      <c r="UW11" s="125"/>
      <c r="UX11" s="125"/>
      <c r="UY11" s="125"/>
      <c r="UZ11" s="125"/>
      <c r="VA11" s="125"/>
      <c r="VB11" s="125"/>
      <c r="VC11" s="125"/>
      <c r="VD11" s="125"/>
      <c r="VE11" s="125"/>
      <c r="VF11" s="125"/>
      <c r="VG11" s="125"/>
      <c r="VH11" s="125"/>
      <c r="VI11" s="125"/>
      <c r="VJ11" s="125"/>
      <c r="VK11" s="125"/>
      <c r="VL11" s="125"/>
      <c r="VM11" s="125"/>
      <c r="VN11" s="125"/>
      <c r="VO11" s="125"/>
      <c r="VP11" s="125"/>
      <c r="VQ11" s="125"/>
      <c r="VR11" s="125"/>
      <c r="VS11" s="125"/>
      <c r="VT11" s="125"/>
      <c r="VU11" s="125"/>
      <c r="VV11" s="125"/>
      <c r="VW11" s="125"/>
      <c r="VX11" s="125"/>
      <c r="VY11" s="125"/>
      <c r="VZ11" s="125"/>
      <c r="WA11" s="125"/>
      <c r="WB11" s="125"/>
      <c r="WC11" s="125"/>
      <c r="WD11" s="125"/>
      <c r="WE11" s="125"/>
      <c r="WF11" s="125"/>
      <c r="WG11" s="125"/>
      <c r="WH11" s="125"/>
      <c r="WI11" s="125"/>
      <c r="WJ11" s="125"/>
      <c r="WK11" s="125"/>
      <c r="WL11" s="125"/>
      <c r="WM11" s="125"/>
      <c r="WN11" s="125"/>
      <c r="WO11" s="125"/>
      <c r="WP11" s="125"/>
      <c r="WQ11" s="125"/>
      <c r="WR11" s="125"/>
      <c r="WS11" s="125"/>
      <c r="WT11" s="125"/>
      <c r="WU11" s="125"/>
      <c r="WV11" s="125"/>
      <c r="WW11" s="125"/>
      <c r="WX11" s="125"/>
      <c r="WY11" s="125"/>
      <c r="WZ11" s="125"/>
      <c r="XA11" s="125"/>
      <c r="XB11" s="125"/>
      <c r="XC11" s="125"/>
      <c r="XD11" s="125"/>
      <c r="XE11" s="125"/>
      <c r="XF11" s="125"/>
      <c r="XG11" s="125"/>
      <c r="XH11" s="125"/>
      <c r="XI11" s="125"/>
      <c r="XJ11" s="125"/>
      <c r="XK11" s="125"/>
      <c r="XL11" s="125"/>
      <c r="XM11" s="125"/>
      <c r="XN11" s="125"/>
      <c r="XO11" s="125"/>
      <c r="XP11" s="125"/>
      <c r="XQ11" s="125"/>
      <c r="XR11" s="125"/>
      <c r="XS11" s="125"/>
      <c r="XT11" s="125"/>
      <c r="XU11" s="125"/>
      <c r="XV11" s="125"/>
      <c r="XW11" s="125"/>
      <c r="XX11" s="125"/>
      <c r="XY11" s="125"/>
      <c r="XZ11" s="125"/>
      <c r="YA11" s="125"/>
      <c r="YB11" s="125"/>
      <c r="YC11" s="125"/>
      <c r="YD11" s="125"/>
      <c r="YE11" s="125"/>
      <c r="YF11" s="125"/>
      <c r="YG11" s="125"/>
      <c r="YH11" s="125"/>
      <c r="YI11" s="125"/>
      <c r="YJ11" s="125"/>
      <c r="YK11" s="125"/>
      <c r="YL11" s="125"/>
      <c r="YM11" s="125"/>
      <c r="YN11" s="125"/>
      <c r="YO11" s="125"/>
      <c r="YP11" s="125"/>
      <c r="YQ11" s="125"/>
      <c r="YR11" s="125"/>
      <c r="YS11" s="125"/>
      <c r="YT11" s="125"/>
      <c r="YU11" s="125"/>
      <c r="YV11" s="125"/>
      <c r="YW11" s="125"/>
      <c r="YX11" s="125"/>
      <c r="YY11" s="125"/>
      <c r="YZ11" s="125"/>
      <c r="ZA11" s="125"/>
      <c r="ZB11" s="125"/>
      <c r="ZC11" s="125"/>
      <c r="ZD11" s="125"/>
      <c r="ZE11" s="125"/>
      <c r="ZF11" s="125"/>
      <c r="ZG11" s="125"/>
      <c r="ZH11" s="125"/>
      <c r="ZI11" s="125"/>
      <c r="ZJ11" s="125"/>
      <c r="ZK11" s="125"/>
      <c r="ZL11" s="125"/>
      <c r="ZM11" s="125"/>
      <c r="ZN11" s="125"/>
      <c r="ZO11" s="125"/>
      <c r="ZP11" s="125"/>
      <c r="ZQ11" s="125"/>
      <c r="ZR11" s="125"/>
      <c r="ZS11" s="125"/>
      <c r="ZT11" s="125"/>
      <c r="ZU11" s="125"/>
      <c r="ZV11" s="125"/>
      <c r="ZW11" s="125"/>
      <c r="ZX11" s="125"/>
      <c r="ZY11" s="125"/>
      <c r="ZZ11" s="125"/>
      <c r="AAA11" s="125"/>
      <c r="AAB11" s="125"/>
      <c r="AAC11" s="125"/>
      <c r="AAD11" s="125"/>
      <c r="AAE11" s="125"/>
      <c r="AAF11" s="125"/>
      <c r="AAG11" s="125"/>
      <c r="AAH11" s="125"/>
      <c r="AAI11" s="125"/>
      <c r="AAJ11" s="125"/>
      <c r="AAK11" s="125"/>
      <c r="AAL11" s="125"/>
      <c r="AAM11" s="125"/>
      <c r="AAN11" s="125"/>
      <c r="AAO11" s="125"/>
      <c r="AAP11" s="125"/>
      <c r="AAQ11" s="125"/>
      <c r="AAR11" s="125"/>
      <c r="AAS11" s="125"/>
      <c r="AAT11" s="125"/>
      <c r="AAU11" s="125"/>
      <c r="AAV11" s="125"/>
      <c r="AAW11" s="125"/>
      <c r="AAX11" s="125"/>
      <c r="AAY11" s="125"/>
      <c r="AAZ11" s="125"/>
      <c r="ABA11" s="125"/>
      <c r="ABB11" s="125"/>
      <c r="ABC11" s="125"/>
      <c r="ABD11" s="125"/>
      <c r="ABE11" s="125"/>
      <c r="ABF11" s="125"/>
      <c r="ABG11" s="125"/>
      <c r="ABH11" s="125"/>
      <c r="ABI11" s="125"/>
      <c r="ABJ11" s="125"/>
      <c r="ABK11" s="125"/>
      <c r="ABL11" s="125"/>
      <c r="ABM11" s="125"/>
      <c r="ABN11" s="125"/>
      <c r="ABO11" s="125"/>
      <c r="ABP11" s="125"/>
      <c r="ABQ11" s="125"/>
      <c r="ABR11" s="125"/>
      <c r="ABS11" s="125"/>
      <c r="ABT11" s="125"/>
      <c r="ABU11" s="125"/>
      <c r="ABV11" s="125"/>
      <c r="ABW11" s="125"/>
      <c r="ABX11" s="125"/>
      <c r="ABY11" s="125"/>
      <c r="ABZ11" s="125"/>
      <c r="ACA11" s="125"/>
      <c r="ACB11" s="125"/>
      <c r="ACC11" s="125"/>
      <c r="ACD11" s="125"/>
      <c r="ACE11" s="125"/>
      <c r="ACF11" s="125"/>
      <c r="ACG11" s="125"/>
      <c r="ACH11" s="125"/>
      <c r="ACI11" s="125"/>
      <c r="ACJ11" s="125"/>
      <c r="ACK11" s="125"/>
      <c r="ACL11" s="125"/>
      <c r="ACM11" s="125"/>
      <c r="ACN11" s="125"/>
      <c r="ACO11" s="125"/>
      <c r="ACP11" s="125"/>
      <c r="ACQ11" s="125"/>
      <c r="ACR11" s="125"/>
      <c r="ACS11" s="125"/>
      <c r="ACT11" s="125"/>
      <c r="ACU11" s="125"/>
      <c r="ACV11" s="125"/>
      <c r="ACW11" s="125"/>
      <c r="ACX11" s="125"/>
      <c r="ACY11" s="125"/>
      <c r="ACZ11" s="125"/>
      <c r="ADA11" s="125"/>
      <c r="ADB11" s="125"/>
      <c r="ADC11" s="125"/>
      <c r="ADD11" s="125"/>
      <c r="ADE11" s="125"/>
      <c r="ADF11" s="125"/>
      <c r="ADG11" s="125"/>
      <c r="ADH11" s="125"/>
      <c r="ADI11" s="125"/>
      <c r="ADJ11" s="125"/>
      <c r="ADK11" s="125"/>
      <c r="ADL11" s="125"/>
      <c r="ADM11" s="125"/>
      <c r="ADN11" s="125"/>
      <c r="ADO11" s="125"/>
      <c r="ADP11" s="125"/>
      <c r="ADQ11" s="125"/>
      <c r="ADR11" s="125"/>
      <c r="ADS11" s="125"/>
      <c r="ADT11" s="125"/>
      <c r="ADU11" s="125"/>
      <c r="ADV11" s="125"/>
      <c r="ADW11" s="125"/>
      <c r="ADX11" s="125"/>
      <c r="ADY11" s="125"/>
      <c r="ADZ11" s="125"/>
      <c r="AEA11" s="125"/>
      <c r="AEB11" s="125"/>
      <c r="AEC11" s="125"/>
      <c r="AED11" s="125"/>
      <c r="AEE11" s="125"/>
      <c r="AEF11" s="125"/>
      <c r="AEG11" s="125"/>
      <c r="AEH11" s="125"/>
      <c r="AEI11" s="125"/>
      <c r="AEJ11" s="125"/>
      <c r="AEK11" s="125"/>
      <c r="AEL11" s="125"/>
      <c r="AEM11" s="125"/>
      <c r="AEN11" s="125"/>
      <c r="AEO11" s="125"/>
      <c r="AEP11" s="125"/>
      <c r="AEQ11" s="125"/>
      <c r="AER11" s="125"/>
      <c r="AES11" s="125"/>
      <c r="AET11" s="125"/>
      <c r="AEU11" s="125"/>
      <c r="AEV11" s="125"/>
      <c r="AEW11" s="125"/>
      <c r="AEX11" s="125"/>
      <c r="AEY11" s="125"/>
      <c r="AEZ11" s="125"/>
      <c r="AFA11" s="125"/>
      <c r="AFB11" s="125"/>
      <c r="AFC11" s="125"/>
      <c r="AFD11" s="125"/>
      <c r="AFE11" s="125"/>
      <c r="AFF11" s="125"/>
      <c r="AFG11" s="125"/>
      <c r="AFH11" s="125"/>
      <c r="AFI11" s="125"/>
      <c r="AFJ11" s="125"/>
      <c r="AFK11" s="125"/>
      <c r="AFL11" s="125"/>
      <c r="AFM11" s="125"/>
      <c r="AFN11" s="125"/>
      <c r="AFO11" s="125"/>
      <c r="AFP11" s="125"/>
      <c r="AFQ11" s="125"/>
      <c r="AFR11" s="125"/>
      <c r="AFS11" s="125"/>
      <c r="AFT11" s="125"/>
      <c r="AFU11" s="125"/>
      <c r="AFV11" s="125"/>
      <c r="AFW11" s="125"/>
      <c r="AFX11" s="125"/>
      <c r="AFY11" s="125"/>
      <c r="AFZ11" s="125"/>
      <c r="AGA11" s="125"/>
      <c r="AGB11" s="125"/>
      <c r="AGC11" s="125"/>
      <c r="AGD11" s="125"/>
      <c r="AGE11" s="125"/>
      <c r="AGF11" s="125"/>
      <c r="AGG11" s="125"/>
      <c r="AGH11" s="125"/>
      <c r="AGI11" s="125"/>
      <c r="AGJ11" s="125"/>
      <c r="AGK11" s="125"/>
      <c r="AGL11" s="125"/>
      <c r="AGM11" s="125"/>
      <c r="AGN11" s="125"/>
      <c r="AGO11" s="125"/>
      <c r="AGP11" s="125"/>
      <c r="AGQ11" s="125"/>
      <c r="AGR11" s="125"/>
      <c r="AGS11" s="125"/>
      <c r="AGT11" s="125"/>
      <c r="AGU11" s="125"/>
      <c r="AGV11" s="125"/>
      <c r="AGW11" s="125"/>
      <c r="AGX11" s="125"/>
      <c r="AGY11" s="125"/>
      <c r="AGZ11" s="125"/>
      <c r="AHA11" s="125"/>
      <c r="AHB11" s="125"/>
      <c r="AHC11" s="125"/>
      <c r="AHD11" s="125"/>
      <c r="AHE11" s="125"/>
      <c r="AHF11" s="125"/>
      <c r="AHG11" s="125"/>
      <c r="AHH11" s="125"/>
      <c r="AHI11" s="125"/>
      <c r="AHJ11" s="125"/>
      <c r="AHK11" s="125"/>
      <c r="AHL11" s="125"/>
      <c r="AHM11" s="125"/>
      <c r="AHN11" s="125"/>
      <c r="AHO11" s="125"/>
      <c r="AHP11" s="125"/>
      <c r="AHQ11" s="125"/>
      <c r="AHR11" s="125"/>
      <c r="AHS11" s="125"/>
      <c r="AHT11" s="125"/>
      <c r="AHU11" s="125"/>
      <c r="AHV11" s="125"/>
      <c r="AHW11" s="125"/>
      <c r="AHX11" s="125"/>
      <c r="AHY11" s="125"/>
      <c r="AHZ11" s="125"/>
      <c r="AIA11" s="125"/>
      <c r="AIB11" s="125"/>
      <c r="AIC11" s="125"/>
      <c r="AID11" s="125"/>
      <c r="AIE11" s="125"/>
      <c r="AIF11" s="125"/>
      <c r="AIG11" s="125"/>
      <c r="AIH11" s="125"/>
      <c r="AII11" s="125"/>
      <c r="AIJ11" s="125"/>
      <c r="AIK11" s="125"/>
      <c r="AIL11" s="125"/>
      <c r="AIM11" s="125"/>
      <c r="AIN11" s="125"/>
      <c r="AIO11" s="125"/>
      <c r="AIP11" s="125"/>
      <c r="AIQ11" s="125"/>
      <c r="AIR11" s="125"/>
      <c r="AIS11" s="125"/>
      <c r="AIT11" s="125"/>
      <c r="AIU11" s="125"/>
      <c r="AIV11" s="125"/>
      <c r="AIW11" s="125"/>
      <c r="AIX11" s="125"/>
      <c r="AIY11" s="125"/>
      <c r="AIZ11" s="125"/>
      <c r="AJA11" s="125"/>
      <c r="AJB11" s="125"/>
      <c r="AJC11" s="125"/>
      <c r="AJD11" s="125"/>
      <c r="AJE11" s="125"/>
      <c r="AJF11" s="125"/>
      <c r="AJG11" s="125"/>
      <c r="AJH11" s="125"/>
      <c r="AJI11" s="125"/>
      <c r="AJJ11" s="125"/>
      <c r="AJK11" s="125"/>
      <c r="AJL11" s="125"/>
      <c r="AJM11" s="125"/>
      <c r="AJN11" s="125"/>
      <c r="AJO11" s="125"/>
      <c r="AJP11" s="125"/>
      <c r="AJQ11" s="125"/>
      <c r="AJR11" s="125"/>
      <c r="AJS11" s="125"/>
      <c r="AJT11" s="125"/>
      <c r="AJU11" s="125"/>
      <c r="AJV11" s="125"/>
      <c r="AJW11" s="125"/>
      <c r="AJX11" s="125"/>
      <c r="AJY11" s="125"/>
      <c r="AJZ11" s="125"/>
      <c r="AKA11" s="125"/>
      <c r="AKB11" s="125"/>
      <c r="AKC11" s="125"/>
      <c r="AKD11" s="125"/>
      <c r="AKE11" s="125"/>
      <c r="AKF11" s="125"/>
      <c r="AKG11" s="125"/>
      <c r="AKH11" s="125"/>
      <c r="AKI11" s="125"/>
      <c r="AKJ11" s="125"/>
      <c r="AKK11" s="125"/>
      <c r="AKL11" s="125"/>
      <c r="AKM11" s="125"/>
      <c r="AKN11" s="125"/>
      <c r="AKO11" s="125"/>
      <c r="AKP11" s="125"/>
      <c r="AKQ11" s="125"/>
      <c r="AKR11" s="125"/>
      <c r="AKS11" s="125"/>
      <c r="AKT11" s="125"/>
      <c r="AKU11" s="125"/>
      <c r="AKV11" s="125"/>
      <c r="AKW11" s="125"/>
      <c r="AKX11" s="125"/>
      <c r="AKY11" s="125"/>
      <c r="AKZ11" s="125"/>
      <c r="ALA11" s="125"/>
      <c r="ALB11" s="125"/>
      <c r="ALC11" s="125"/>
      <c r="ALD11" s="125"/>
      <c r="ALE11" s="125"/>
      <c r="ALF11" s="125"/>
      <c r="ALG11" s="125"/>
      <c r="ALH11" s="125"/>
      <c r="ALI11" s="125"/>
      <c r="ALJ11" s="125"/>
      <c r="ALK11" s="125"/>
      <c r="ALL11" s="125"/>
      <c r="ALM11" s="125"/>
      <c r="ALN11" s="125"/>
      <c r="ALO11" s="125"/>
      <c r="ALP11" s="125"/>
      <c r="ALQ11" s="125"/>
      <c r="ALR11" s="125"/>
      <c r="ALS11" s="125"/>
      <c r="ALT11" s="125"/>
      <c r="ALU11" s="125"/>
      <c r="ALV11" s="125"/>
      <c r="ALW11" s="125"/>
      <c r="ALX11" s="125"/>
      <c r="ALY11" s="125"/>
      <c r="ALZ11" s="125"/>
      <c r="AMA11" s="125"/>
      <c r="AMB11" s="125"/>
      <c r="AMC11" s="125"/>
      <c r="AMD11" s="125"/>
      <c r="AME11" s="125"/>
      <c r="AMF11" s="125"/>
      <c r="AMG11" s="125"/>
      <c r="AMH11" s="125"/>
    </row>
    <row r="12" customFormat="false" ht="17" hidden="false" customHeight="true" outlineLevel="0" collapsed="false">
      <c r="A12" s="129"/>
      <c r="B12" s="129"/>
      <c r="C12" s="130" t="s">
        <v>135</v>
      </c>
      <c r="D12" s="130"/>
      <c r="E12" s="130"/>
      <c r="F12" s="130"/>
      <c r="H12" s="129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6"/>
      <c r="T12" s="169"/>
      <c r="U12" s="170"/>
      <c r="V12" s="125"/>
      <c r="W12" s="125"/>
      <c r="X12" s="125"/>
      <c r="Y12" s="130" t="s">
        <v>136</v>
      </c>
      <c r="Z12" s="130"/>
      <c r="AA12" s="130"/>
      <c r="AB12" s="125"/>
      <c r="AC12" s="128"/>
      <c r="AD12" s="128"/>
      <c r="AE12" s="128"/>
      <c r="AF12" s="128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5"/>
      <c r="HS12" s="125"/>
      <c r="HT12" s="125"/>
      <c r="HU12" s="125"/>
      <c r="HV12" s="125"/>
      <c r="HW12" s="125"/>
      <c r="HX12" s="125"/>
      <c r="HY12" s="125"/>
      <c r="HZ12" s="125"/>
      <c r="IA12" s="125"/>
      <c r="IB12" s="125"/>
      <c r="IC12" s="125"/>
      <c r="ID12" s="125"/>
      <c r="IE12" s="125"/>
      <c r="IF12" s="125"/>
      <c r="IG12" s="125"/>
      <c r="IH12" s="125"/>
      <c r="II12" s="125"/>
      <c r="IJ12" s="125"/>
      <c r="IK12" s="125"/>
      <c r="IL12" s="125"/>
      <c r="IM12" s="125"/>
      <c r="IN12" s="125"/>
      <c r="IO12" s="125"/>
      <c r="IP12" s="125"/>
      <c r="IQ12" s="125"/>
      <c r="IR12" s="125"/>
      <c r="IS12" s="125"/>
      <c r="IT12" s="125"/>
      <c r="IU12" s="125"/>
      <c r="IV12" s="125"/>
      <c r="IW12" s="125"/>
      <c r="IX12" s="125"/>
      <c r="IY12" s="125"/>
      <c r="IZ12" s="125"/>
      <c r="JA12" s="125"/>
      <c r="JB12" s="125"/>
      <c r="JC12" s="125"/>
      <c r="JD12" s="125"/>
      <c r="JE12" s="125"/>
      <c r="JF12" s="125"/>
      <c r="JG12" s="125"/>
      <c r="JH12" s="125"/>
      <c r="JI12" s="125"/>
      <c r="JJ12" s="125"/>
      <c r="JK12" s="125"/>
      <c r="JL12" s="125"/>
      <c r="JM12" s="125"/>
      <c r="JN12" s="125"/>
      <c r="JO12" s="125"/>
      <c r="JP12" s="125"/>
      <c r="JQ12" s="125"/>
      <c r="JR12" s="125"/>
      <c r="JS12" s="125"/>
      <c r="JT12" s="125"/>
      <c r="JU12" s="125"/>
      <c r="JV12" s="125"/>
      <c r="JW12" s="125"/>
      <c r="JX12" s="125"/>
      <c r="JY12" s="125"/>
      <c r="JZ12" s="125"/>
      <c r="KA12" s="125"/>
      <c r="KB12" s="125"/>
      <c r="KC12" s="125"/>
      <c r="KD12" s="125"/>
      <c r="KE12" s="125"/>
      <c r="KF12" s="125"/>
      <c r="KG12" s="125"/>
      <c r="KH12" s="125"/>
      <c r="KI12" s="125"/>
      <c r="KJ12" s="125"/>
      <c r="KK12" s="125"/>
      <c r="KL12" s="125"/>
      <c r="KM12" s="125"/>
      <c r="KN12" s="125"/>
      <c r="KO12" s="125"/>
      <c r="KP12" s="125"/>
      <c r="KQ12" s="125"/>
      <c r="KR12" s="125"/>
      <c r="KS12" s="125"/>
      <c r="KT12" s="125"/>
      <c r="KU12" s="125"/>
      <c r="KV12" s="125"/>
      <c r="KW12" s="125"/>
      <c r="KX12" s="125"/>
      <c r="KY12" s="125"/>
      <c r="KZ12" s="125"/>
      <c r="LA12" s="125"/>
      <c r="LB12" s="125"/>
      <c r="LC12" s="125"/>
      <c r="LD12" s="125"/>
      <c r="LE12" s="125"/>
      <c r="LF12" s="125"/>
      <c r="LG12" s="125"/>
      <c r="LH12" s="125"/>
      <c r="LI12" s="125"/>
      <c r="LJ12" s="125"/>
      <c r="LK12" s="125"/>
      <c r="LL12" s="125"/>
      <c r="LM12" s="125"/>
      <c r="LN12" s="125"/>
      <c r="LO12" s="125"/>
      <c r="LP12" s="125"/>
      <c r="LQ12" s="125"/>
      <c r="LR12" s="125"/>
      <c r="LS12" s="125"/>
      <c r="LT12" s="125"/>
      <c r="LU12" s="125"/>
      <c r="LV12" s="125"/>
      <c r="LW12" s="125"/>
      <c r="LX12" s="125"/>
      <c r="LY12" s="125"/>
      <c r="LZ12" s="125"/>
      <c r="MA12" s="125"/>
      <c r="MB12" s="125"/>
      <c r="MC12" s="125"/>
      <c r="MD12" s="125"/>
      <c r="ME12" s="125"/>
      <c r="MF12" s="125"/>
      <c r="MG12" s="125"/>
      <c r="MH12" s="125"/>
      <c r="MI12" s="125"/>
      <c r="MJ12" s="125"/>
      <c r="MK12" s="125"/>
      <c r="ML12" s="125"/>
      <c r="MM12" s="125"/>
      <c r="MN12" s="125"/>
      <c r="MO12" s="125"/>
      <c r="MP12" s="125"/>
      <c r="MQ12" s="125"/>
      <c r="MR12" s="125"/>
      <c r="MS12" s="125"/>
      <c r="MT12" s="125"/>
      <c r="MU12" s="125"/>
      <c r="MV12" s="125"/>
      <c r="MW12" s="125"/>
      <c r="MX12" s="125"/>
      <c r="MY12" s="125"/>
      <c r="MZ12" s="125"/>
      <c r="NA12" s="125"/>
      <c r="NB12" s="125"/>
      <c r="NC12" s="125"/>
      <c r="ND12" s="125"/>
      <c r="NE12" s="125"/>
      <c r="NF12" s="125"/>
      <c r="NG12" s="125"/>
      <c r="NH12" s="125"/>
      <c r="NI12" s="125"/>
      <c r="NJ12" s="125"/>
      <c r="NK12" s="125"/>
      <c r="NL12" s="125"/>
      <c r="NM12" s="125"/>
      <c r="NN12" s="125"/>
      <c r="NO12" s="125"/>
      <c r="NP12" s="125"/>
      <c r="NQ12" s="125"/>
      <c r="NR12" s="125"/>
      <c r="NS12" s="125"/>
      <c r="NT12" s="125"/>
      <c r="NU12" s="125"/>
      <c r="NV12" s="125"/>
      <c r="NW12" s="125"/>
      <c r="NX12" s="125"/>
      <c r="NY12" s="125"/>
      <c r="NZ12" s="125"/>
      <c r="OA12" s="125"/>
      <c r="OB12" s="125"/>
      <c r="OC12" s="125"/>
      <c r="OD12" s="125"/>
      <c r="OE12" s="125"/>
      <c r="OF12" s="125"/>
      <c r="OG12" s="125"/>
      <c r="OH12" s="125"/>
      <c r="OI12" s="125"/>
      <c r="OJ12" s="125"/>
      <c r="OK12" s="125"/>
      <c r="OL12" s="125"/>
      <c r="OM12" s="125"/>
      <c r="ON12" s="125"/>
      <c r="OO12" s="125"/>
      <c r="OP12" s="125"/>
      <c r="OQ12" s="125"/>
      <c r="OR12" s="125"/>
      <c r="OS12" s="125"/>
      <c r="OT12" s="125"/>
      <c r="OU12" s="125"/>
      <c r="OV12" s="125"/>
      <c r="OW12" s="125"/>
      <c r="OX12" s="125"/>
      <c r="OY12" s="125"/>
      <c r="OZ12" s="125"/>
      <c r="PA12" s="125"/>
      <c r="PB12" s="125"/>
      <c r="PC12" s="125"/>
      <c r="PD12" s="125"/>
      <c r="PE12" s="125"/>
      <c r="PF12" s="125"/>
      <c r="PG12" s="125"/>
      <c r="PH12" s="125"/>
      <c r="PI12" s="125"/>
      <c r="PJ12" s="125"/>
      <c r="PK12" s="125"/>
      <c r="PL12" s="125"/>
      <c r="PM12" s="125"/>
      <c r="PN12" s="125"/>
      <c r="PO12" s="125"/>
      <c r="PP12" s="125"/>
      <c r="PQ12" s="125"/>
      <c r="PR12" s="125"/>
      <c r="PS12" s="125"/>
      <c r="PT12" s="125"/>
      <c r="PU12" s="125"/>
      <c r="PV12" s="125"/>
      <c r="PW12" s="125"/>
      <c r="PX12" s="125"/>
      <c r="PY12" s="125"/>
      <c r="PZ12" s="125"/>
      <c r="QA12" s="125"/>
      <c r="QB12" s="125"/>
      <c r="QC12" s="125"/>
      <c r="QD12" s="125"/>
      <c r="QE12" s="125"/>
      <c r="QF12" s="125"/>
      <c r="QG12" s="125"/>
      <c r="QH12" s="125"/>
      <c r="QI12" s="125"/>
      <c r="QJ12" s="125"/>
      <c r="QK12" s="125"/>
      <c r="QL12" s="125"/>
      <c r="QM12" s="125"/>
      <c r="QN12" s="125"/>
      <c r="QO12" s="125"/>
      <c r="QP12" s="125"/>
      <c r="QQ12" s="125"/>
      <c r="QR12" s="125"/>
      <c r="QS12" s="125"/>
      <c r="QT12" s="125"/>
      <c r="QU12" s="125"/>
      <c r="QV12" s="125"/>
      <c r="QW12" s="125"/>
      <c r="QX12" s="125"/>
      <c r="QY12" s="125"/>
      <c r="QZ12" s="125"/>
      <c r="RA12" s="125"/>
      <c r="RB12" s="125"/>
      <c r="RC12" s="125"/>
      <c r="RD12" s="125"/>
      <c r="RE12" s="125"/>
      <c r="RF12" s="125"/>
      <c r="RG12" s="125"/>
      <c r="RH12" s="125"/>
      <c r="RI12" s="125"/>
      <c r="RJ12" s="125"/>
      <c r="RK12" s="125"/>
      <c r="RL12" s="125"/>
      <c r="RM12" s="125"/>
      <c r="RN12" s="125"/>
      <c r="RO12" s="125"/>
      <c r="RP12" s="125"/>
      <c r="RQ12" s="125"/>
      <c r="RR12" s="125"/>
      <c r="RS12" s="125"/>
      <c r="RT12" s="125"/>
      <c r="RU12" s="125"/>
      <c r="RV12" s="125"/>
      <c r="RW12" s="125"/>
      <c r="RX12" s="125"/>
      <c r="RY12" s="125"/>
      <c r="RZ12" s="125"/>
      <c r="SA12" s="125"/>
      <c r="SB12" s="125"/>
      <c r="SC12" s="125"/>
      <c r="SD12" s="125"/>
      <c r="SE12" s="125"/>
      <c r="SF12" s="125"/>
      <c r="SG12" s="125"/>
      <c r="SH12" s="125"/>
      <c r="SI12" s="125"/>
      <c r="SJ12" s="125"/>
      <c r="SK12" s="125"/>
      <c r="SL12" s="125"/>
      <c r="SM12" s="125"/>
      <c r="SN12" s="125"/>
      <c r="SO12" s="125"/>
      <c r="SP12" s="125"/>
      <c r="SQ12" s="125"/>
      <c r="SR12" s="125"/>
      <c r="SS12" s="125"/>
      <c r="ST12" s="125"/>
      <c r="SU12" s="125"/>
      <c r="SV12" s="125"/>
      <c r="SW12" s="125"/>
      <c r="SX12" s="125"/>
      <c r="SY12" s="125"/>
      <c r="SZ12" s="125"/>
      <c r="TA12" s="125"/>
      <c r="TB12" s="125"/>
      <c r="TC12" s="125"/>
      <c r="TD12" s="125"/>
      <c r="TE12" s="125"/>
      <c r="TF12" s="125"/>
      <c r="TG12" s="125"/>
      <c r="TH12" s="125"/>
      <c r="TI12" s="125"/>
      <c r="TJ12" s="125"/>
      <c r="TK12" s="125"/>
      <c r="TL12" s="125"/>
      <c r="TM12" s="125"/>
      <c r="TN12" s="125"/>
      <c r="TO12" s="125"/>
      <c r="TP12" s="125"/>
      <c r="TQ12" s="125"/>
      <c r="TR12" s="125"/>
      <c r="TS12" s="125"/>
      <c r="TT12" s="125"/>
      <c r="TU12" s="125"/>
      <c r="TV12" s="125"/>
      <c r="TW12" s="125"/>
      <c r="TX12" s="125"/>
      <c r="TY12" s="125"/>
      <c r="TZ12" s="125"/>
      <c r="UA12" s="125"/>
      <c r="UB12" s="125"/>
      <c r="UC12" s="125"/>
      <c r="UD12" s="125"/>
      <c r="UE12" s="125"/>
      <c r="UF12" s="125"/>
      <c r="UG12" s="125"/>
      <c r="UH12" s="125"/>
      <c r="UI12" s="125"/>
      <c r="UJ12" s="125"/>
      <c r="UK12" s="125"/>
      <c r="UL12" s="125"/>
      <c r="UM12" s="125"/>
      <c r="UN12" s="125"/>
      <c r="UO12" s="125"/>
      <c r="UP12" s="125"/>
      <c r="UQ12" s="125"/>
      <c r="UR12" s="125"/>
      <c r="US12" s="125"/>
      <c r="UT12" s="125"/>
      <c r="UU12" s="125"/>
      <c r="UV12" s="125"/>
      <c r="UW12" s="125"/>
      <c r="UX12" s="125"/>
      <c r="UY12" s="125"/>
      <c r="UZ12" s="125"/>
      <c r="VA12" s="125"/>
      <c r="VB12" s="125"/>
      <c r="VC12" s="125"/>
      <c r="VD12" s="125"/>
      <c r="VE12" s="125"/>
      <c r="VF12" s="125"/>
      <c r="VG12" s="125"/>
      <c r="VH12" s="125"/>
      <c r="VI12" s="125"/>
      <c r="VJ12" s="125"/>
      <c r="VK12" s="125"/>
      <c r="VL12" s="125"/>
      <c r="VM12" s="125"/>
      <c r="VN12" s="125"/>
      <c r="VO12" s="125"/>
      <c r="VP12" s="125"/>
      <c r="VQ12" s="125"/>
      <c r="VR12" s="125"/>
      <c r="VS12" s="125"/>
      <c r="VT12" s="125"/>
      <c r="VU12" s="125"/>
      <c r="VV12" s="125"/>
      <c r="VW12" s="125"/>
      <c r="VX12" s="125"/>
      <c r="VY12" s="125"/>
      <c r="VZ12" s="125"/>
      <c r="WA12" s="125"/>
      <c r="WB12" s="125"/>
      <c r="WC12" s="125"/>
      <c r="WD12" s="125"/>
      <c r="WE12" s="125"/>
      <c r="WF12" s="125"/>
      <c r="WG12" s="125"/>
      <c r="WH12" s="125"/>
      <c r="WI12" s="125"/>
      <c r="WJ12" s="125"/>
      <c r="WK12" s="125"/>
      <c r="WL12" s="125"/>
      <c r="WM12" s="125"/>
      <c r="WN12" s="125"/>
      <c r="WO12" s="125"/>
      <c r="WP12" s="125"/>
      <c r="WQ12" s="125"/>
      <c r="WR12" s="125"/>
      <c r="WS12" s="125"/>
      <c r="WT12" s="125"/>
      <c r="WU12" s="125"/>
      <c r="WV12" s="125"/>
      <c r="WW12" s="125"/>
      <c r="WX12" s="125"/>
      <c r="WY12" s="125"/>
      <c r="WZ12" s="125"/>
      <c r="XA12" s="125"/>
      <c r="XB12" s="125"/>
      <c r="XC12" s="125"/>
      <c r="XD12" s="125"/>
      <c r="XE12" s="125"/>
      <c r="XF12" s="125"/>
      <c r="XG12" s="125"/>
      <c r="XH12" s="125"/>
      <c r="XI12" s="125"/>
      <c r="XJ12" s="125"/>
      <c r="XK12" s="125"/>
      <c r="XL12" s="125"/>
      <c r="XM12" s="125"/>
      <c r="XN12" s="125"/>
      <c r="XO12" s="125"/>
      <c r="XP12" s="125"/>
      <c r="XQ12" s="125"/>
      <c r="XR12" s="125"/>
      <c r="XS12" s="125"/>
      <c r="XT12" s="125"/>
      <c r="XU12" s="125"/>
      <c r="XV12" s="125"/>
      <c r="XW12" s="125"/>
      <c r="XX12" s="125"/>
      <c r="XY12" s="125"/>
      <c r="XZ12" s="125"/>
      <c r="YA12" s="125"/>
      <c r="YB12" s="125"/>
      <c r="YC12" s="125"/>
      <c r="YD12" s="125"/>
      <c r="YE12" s="125"/>
      <c r="YF12" s="125"/>
      <c r="YG12" s="125"/>
      <c r="YH12" s="125"/>
      <c r="YI12" s="125"/>
      <c r="YJ12" s="125"/>
      <c r="YK12" s="125"/>
      <c r="YL12" s="125"/>
      <c r="YM12" s="125"/>
      <c r="YN12" s="125"/>
      <c r="YO12" s="125"/>
      <c r="YP12" s="125"/>
      <c r="YQ12" s="125"/>
      <c r="YR12" s="125"/>
      <c r="YS12" s="125"/>
      <c r="YT12" s="125"/>
      <c r="YU12" s="125"/>
      <c r="YV12" s="125"/>
      <c r="YW12" s="125"/>
      <c r="YX12" s="125"/>
      <c r="YY12" s="125"/>
      <c r="YZ12" s="125"/>
      <c r="ZA12" s="125"/>
      <c r="ZB12" s="125"/>
      <c r="ZC12" s="125"/>
      <c r="ZD12" s="125"/>
      <c r="ZE12" s="125"/>
      <c r="ZF12" s="125"/>
      <c r="ZG12" s="125"/>
      <c r="ZH12" s="125"/>
      <c r="ZI12" s="125"/>
      <c r="ZJ12" s="125"/>
      <c r="ZK12" s="125"/>
      <c r="ZL12" s="125"/>
      <c r="ZM12" s="125"/>
      <c r="ZN12" s="125"/>
      <c r="ZO12" s="125"/>
      <c r="ZP12" s="125"/>
      <c r="ZQ12" s="125"/>
      <c r="ZR12" s="125"/>
      <c r="ZS12" s="125"/>
      <c r="ZT12" s="125"/>
      <c r="ZU12" s="125"/>
      <c r="ZV12" s="125"/>
      <c r="ZW12" s="125"/>
      <c r="ZX12" s="125"/>
      <c r="ZY12" s="125"/>
      <c r="ZZ12" s="125"/>
      <c r="AAA12" s="125"/>
      <c r="AAB12" s="125"/>
      <c r="AAC12" s="125"/>
      <c r="AAD12" s="125"/>
      <c r="AAE12" s="125"/>
      <c r="AAF12" s="125"/>
      <c r="AAG12" s="125"/>
      <c r="AAH12" s="125"/>
      <c r="AAI12" s="125"/>
      <c r="AAJ12" s="125"/>
      <c r="AAK12" s="125"/>
      <c r="AAL12" s="125"/>
      <c r="AAM12" s="125"/>
      <c r="AAN12" s="125"/>
      <c r="AAO12" s="125"/>
      <c r="AAP12" s="125"/>
      <c r="AAQ12" s="125"/>
      <c r="AAR12" s="125"/>
      <c r="AAS12" s="125"/>
      <c r="AAT12" s="125"/>
      <c r="AAU12" s="125"/>
      <c r="AAV12" s="125"/>
      <c r="AAW12" s="125"/>
      <c r="AAX12" s="125"/>
      <c r="AAY12" s="125"/>
      <c r="AAZ12" s="125"/>
      <c r="ABA12" s="125"/>
      <c r="ABB12" s="125"/>
      <c r="ABC12" s="125"/>
      <c r="ABD12" s="125"/>
      <c r="ABE12" s="125"/>
      <c r="ABF12" s="125"/>
      <c r="ABG12" s="125"/>
      <c r="ABH12" s="125"/>
      <c r="ABI12" s="125"/>
      <c r="ABJ12" s="125"/>
      <c r="ABK12" s="125"/>
      <c r="ABL12" s="125"/>
      <c r="ABM12" s="125"/>
      <c r="ABN12" s="125"/>
      <c r="ABO12" s="125"/>
      <c r="ABP12" s="125"/>
      <c r="ABQ12" s="125"/>
      <c r="ABR12" s="125"/>
      <c r="ABS12" s="125"/>
      <c r="ABT12" s="125"/>
      <c r="ABU12" s="125"/>
      <c r="ABV12" s="125"/>
      <c r="ABW12" s="125"/>
      <c r="ABX12" s="125"/>
      <c r="ABY12" s="125"/>
      <c r="ABZ12" s="125"/>
      <c r="ACA12" s="125"/>
      <c r="ACB12" s="125"/>
      <c r="ACC12" s="125"/>
      <c r="ACD12" s="125"/>
      <c r="ACE12" s="125"/>
      <c r="ACF12" s="125"/>
      <c r="ACG12" s="125"/>
      <c r="ACH12" s="125"/>
      <c r="ACI12" s="125"/>
      <c r="ACJ12" s="125"/>
      <c r="ACK12" s="125"/>
      <c r="ACL12" s="125"/>
      <c r="ACM12" s="125"/>
      <c r="ACN12" s="125"/>
      <c r="ACO12" s="125"/>
      <c r="ACP12" s="125"/>
      <c r="ACQ12" s="125"/>
      <c r="ACR12" s="125"/>
      <c r="ACS12" s="125"/>
      <c r="ACT12" s="125"/>
      <c r="ACU12" s="125"/>
      <c r="ACV12" s="125"/>
      <c r="ACW12" s="125"/>
      <c r="ACX12" s="125"/>
      <c r="ACY12" s="125"/>
      <c r="ACZ12" s="125"/>
      <c r="ADA12" s="125"/>
      <c r="ADB12" s="125"/>
      <c r="ADC12" s="125"/>
      <c r="ADD12" s="125"/>
      <c r="ADE12" s="125"/>
      <c r="ADF12" s="125"/>
      <c r="ADG12" s="125"/>
      <c r="ADH12" s="125"/>
      <c r="ADI12" s="125"/>
      <c r="ADJ12" s="125"/>
      <c r="ADK12" s="125"/>
      <c r="ADL12" s="125"/>
      <c r="ADM12" s="125"/>
      <c r="ADN12" s="125"/>
      <c r="ADO12" s="125"/>
      <c r="ADP12" s="125"/>
      <c r="ADQ12" s="125"/>
      <c r="ADR12" s="125"/>
      <c r="ADS12" s="125"/>
      <c r="ADT12" s="125"/>
      <c r="ADU12" s="125"/>
      <c r="ADV12" s="125"/>
      <c r="ADW12" s="125"/>
      <c r="ADX12" s="125"/>
      <c r="ADY12" s="125"/>
      <c r="ADZ12" s="125"/>
      <c r="AEA12" s="125"/>
      <c r="AEB12" s="125"/>
      <c r="AEC12" s="125"/>
      <c r="AED12" s="125"/>
      <c r="AEE12" s="125"/>
      <c r="AEF12" s="125"/>
      <c r="AEG12" s="125"/>
      <c r="AEH12" s="125"/>
      <c r="AEI12" s="125"/>
      <c r="AEJ12" s="125"/>
      <c r="AEK12" s="125"/>
      <c r="AEL12" s="125"/>
      <c r="AEM12" s="125"/>
      <c r="AEN12" s="125"/>
      <c r="AEO12" s="125"/>
      <c r="AEP12" s="125"/>
      <c r="AEQ12" s="125"/>
      <c r="AER12" s="125"/>
      <c r="AES12" s="125"/>
      <c r="AET12" s="125"/>
      <c r="AEU12" s="125"/>
      <c r="AEV12" s="125"/>
      <c r="AEW12" s="125"/>
      <c r="AEX12" s="125"/>
      <c r="AEY12" s="125"/>
      <c r="AEZ12" s="125"/>
      <c r="AFA12" s="125"/>
      <c r="AFB12" s="125"/>
      <c r="AFC12" s="125"/>
      <c r="AFD12" s="125"/>
      <c r="AFE12" s="125"/>
      <c r="AFF12" s="125"/>
      <c r="AFG12" s="125"/>
      <c r="AFH12" s="125"/>
      <c r="AFI12" s="125"/>
      <c r="AFJ12" s="125"/>
      <c r="AFK12" s="125"/>
      <c r="AFL12" s="125"/>
      <c r="AFM12" s="125"/>
      <c r="AFN12" s="125"/>
      <c r="AFO12" s="125"/>
      <c r="AFP12" s="125"/>
      <c r="AFQ12" s="125"/>
      <c r="AFR12" s="125"/>
      <c r="AFS12" s="125"/>
      <c r="AFT12" s="125"/>
      <c r="AFU12" s="125"/>
      <c r="AFV12" s="125"/>
      <c r="AFW12" s="125"/>
      <c r="AFX12" s="125"/>
      <c r="AFY12" s="125"/>
      <c r="AFZ12" s="125"/>
      <c r="AGA12" s="125"/>
      <c r="AGB12" s="125"/>
      <c r="AGC12" s="125"/>
      <c r="AGD12" s="125"/>
      <c r="AGE12" s="125"/>
      <c r="AGF12" s="125"/>
      <c r="AGG12" s="125"/>
      <c r="AGH12" s="125"/>
      <c r="AGI12" s="125"/>
      <c r="AGJ12" s="125"/>
      <c r="AGK12" s="125"/>
      <c r="AGL12" s="125"/>
      <c r="AGM12" s="125"/>
      <c r="AGN12" s="125"/>
      <c r="AGO12" s="125"/>
      <c r="AGP12" s="125"/>
      <c r="AGQ12" s="125"/>
      <c r="AGR12" s="125"/>
      <c r="AGS12" s="125"/>
      <c r="AGT12" s="125"/>
      <c r="AGU12" s="125"/>
      <c r="AGV12" s="125"/>
      <c r="AGW12" s="125"/>
      <c r="AGX12" s="125"/>
      <c r="AGY12" s="125"/>
      <c r="AGZ12" s="125"/>
      <c r="AHA12" s="125"/>
      <c r="AHB12" s="125"/>
      <c r="AHC12" s="125"/>
      <c r="AHD12" s="125"/>
      <c r="AHE12" s="125"/>
      <c r="AHF12" s="125"/>
      <c r="AHG12" s="125"/>
      <c r="AHH12" s="125"/>
      <c r="AHI12" s="125"/>
      <c r="AHJ12" s="125"/>
      <c r="AHK12" s="125"/>
      <c r="AHL12" s="125"/>
      <c r="AHM12" s="125"/>
      <c r="AHN12" s="125"/>
      <c r="AHO12" s="125"/>
      <c r="AHP12" s="125"/>
      <c r="AHQ12" s="125"/>
      <c r="AHR12" s="125"/>
      <c r="AHS12" s="125"/>
      <c r="AHT12" s="125"/>
      <c r="AHU12" s="125"/>
      <c r="AHV12" s="125"/>
      <c r="AHW12" s="125"/>
      <c r="AHX12" s="125"/>
      <c r="AHY12" s="125"/>
      <c r="AHZ12" s="125"/>
      <c r="AIA12" s="125"/>
      <c r="AIB12" s="125"/>
      <c r="AIC12" s="125"/>
      <c r="AID12" s="125"/>
      <c r="AIE12" s="125"/>
      <c r="AIF12" s="125"/>
      <c r="AIG12" s="125"/>
      <c r="AIH12" s="125"/>
      <c r="AII12" s="125"/>
      <c r="AIJ12" s="125"/>
      <c r="AIK12" s="125"/>
      <c r="AIL12" s="125"/>
      <c r="AIM12" s="125"/>
      <c r="AIN12" s="125"/>
      <c r="AIO12" s="125"/>
      <c r="AIP12" s="125"/>
      <c r="AIQ12" s="125"/>
      <c r="AIR12" s="125"/>
      <c r="AIS12" s="125"/>
      <c r="AIT12" s="125"/>
      <c r="AIU12" s="125"/>
      <c r="AIV12" s="125"/>
      <c r="AIW12" s="125"/>
      <c r="AIX12" s="125"/>
      <c r="AIY12" s="125"/>
      <c r="AIZ12" s="125"/>
      <c r="AJA12" s="125"/>
      <c r="AJB12" s="125"/>
      <c r="AJC12" s="125"/>
      <c r="AJD12" s="125"/>
      <c r="AJE12" s="125"/>
      <c r="AJF12" s="125"/>
      <c r="AJG12" s="125"/>
      <c r="AJH12" s="125"/>
      <c r="AJI12" s="125"/>
      <c r="AJJ12" s="125"/>
      <c r="AJK12" s="125"/>
      <c r="AJL12" s="125"/>
      <c r="AJM12" s="125"/>
      <c r="AJN12" s="125"/>
      <c r="AJO12" s="125"/>
      <c r="AJP12" s="125"/>
      <c r="AJQ12" s="125"/>
      <c r="AJR12" s="125"/>
      <c r="AJS12" s="125"/>
      <c r="AJT12" s="125"/>
      <c r="AJU12" s="125"/>
      <c r="AJV12" s="125"/>
      <c r="AJW12" s="125"/>
      <c r="AJX12" s="125"/>
      <c r="AJY12" s="125"/>
      <c r="AJZ12" s="125"/>
      <c r="AKA12" s="125"/>
      <c r="AKB12" s="125"/>
      <c r="AKC12" s="125"/>
      <c r="AKD12" s="125"/>
      <c r="AKE12" s="125"/>
      <c r="AKF12" s="125"/>
      <c r="AKG12" s="125"/>
      <c r="AKH12" s="125"/>
      <c r="AKI12" s="125"/>
      <c r="AKJ12" s="125"/>
      <c r="AKK12" s="125"/>
      <c r="AKL12" s="125"/>
      <c r="AKM12" s="125"/>
      <c r="AKN12" s="125"/>
      <c r="AKO12" s="125"/>
      <c r="AKP12" s="125"/>
      <c r="AKQ12" s="125"/>
      <c r="AKR12" s="125"/>
      <c r="AKS12" s="125"/>
      <c r="AKT12" s="125"/>
      <c r="AKU12" s="125"/>
      <c r="AKV12" s="125"/>
      <c r="AKW12" s="125"/>
      <c r="AKX12" s="125"/>
      <c r="AKY12" s="125"/>
      <c r="AKZ12" s="125"/>
      <c r="ALA12" s="125"/>
      <c r="ALB12" s="125"/>
      <c r="ALC12" s="125"/>
      <c r="ALD12" s="125"/>
      <c r="ALE12" s="125"/>
      <c r="ALF12" s="125"/>
      <c r="ALG12" s="125"/>
      <c r="ALH12" s="125"/>
      <c r="ALI12" s="125"/>
      <c r="ALJ12" s="125"/>
      <c r="ALK12" s="125"/>
      <c r="ALL12" s="125"/>
      <c r="ALM12" s="125"/>
      <c r="ALN12" s="125"/>
      <c r="ALO12" s="125"/>
      <c r="ALP12" s="125"/>
      <c r="ALQ12" s="125"/>
      <c r="ALR12" s="125"/>
      <c r="ALS12" s="125"/>
      <c r="ALT12" s="125"/>
      <c r="ALU12" s="125"/>
      <c r="ALV12" s="125"/>
      <c r="ALW12" s="125"/>
      <c r="ALX12" s="125"/>
      <c r="ALY12" s="125"/>
      <c r="ALZ12" s="125"/>
      <c r="AMA12" s="125"/>
      <c r="AMB12" s="125"/>
      <c r="AMC12" s="125"/>
      <c r="AMD12" s="125"/>
      <c r="AME12" s="125"/>
      <c r="AMF12" s="125"/>
      <c r="AMG12" s="125"/>
      <c r="AMH12" s="125"/>
    </row>
    <row r="13" customFormat="false" ht="17" hidden="false" customHeight="true" outlineLevel="0" collapsed="false">
      <c r="A13" s="129"/>
      <c r="B13" s="129"/>
      <c r="H13" s="129"/>
      <c r="M13" s="125"/>
      <c r="S13" s="126"/>
      <c r="T13" s="169"/>
      <c r="U13" s="170"/>
      <c r="V13" s="125"/>
      <c r="W13" s="125"/>
      <c r="X13" s="125"/>
      <c r="Y13" s="125"/>
      <c r="Z13" s="125"/>
      <c r="AA13" s="125"/>
      <c r="AB13" s="125"/>
      <c r="AC13" s="125"/>
      <c r="AD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  <c r="II13" s="125"/>
      <c r="IJ13" s="125"/>
      <c r="IK13" s="125"/>
      <c r="IL13" s="125"/>
      <c r="IM13" s="125"/>
      <c r="IN13" s="125"/>
      <c r="IO13" s="125"/>
      <c r="IP13" s="125"/>
      <c r="IQ13" s="125"/>
      <c r="IR13" s="125"/>
      <c r="IS13" s="125"/>
      <c r="IT13" s="125"/>
      <c r="IU13" s="125"/>
      <c r="IV13" s="125"/>
      <c r="IW13" s="125"/>
      <c r="IX13" s="125"/>
      <c r="IY13" s="125"/>
      <c r="IZ13" s="125"/>
      <c r="JA13" s="125"/>
      <c r="JB13" s="125"/>
      <c r="JC13" s="125"/>
      <c r="JD13" s="125"/>
      <c r="JE13" s="125"/>
      <c r="JF13" s="125"/>
      <c r="JG13" s="125"/>
      <c r="JH13" s="125"/>
      <c r="JI13" s="125"/>
      <c r="JJ13" s="125"/>
      <c r="JK13" s="125"/>
      <c r="JL13" s="125"/>
      <c r="JM13" s="125"/>
      <c r="JN13" s="125"/>
      <c r="JO13" s="125"/>
      <c r="JP13" s="125"/>
      <c r="JQ13" s="125"/>
      <c r="JR13" s="125"/>
      <c r="JS13" s="125"/>
      <c r="JT13" s="125"/>
      <c r="JU13" s="125"/>
      <c r="JV13" s="125"/>
      <c r="JW13" s="125"/>
      <c r="JX13" s="125"/>
      <c r="JY13" s="125"/>
      <c r="JZ13" s="125"/>
      <c r="KA13" s="125"/>
      <c r="KB13" s="125"/>
      <c r="KC13" s="125"/>
      <c r="KD13" s="125"/>
      <c r="KE13" s="125"/>
      <c r="KF13" s="125"/>
      <c r="KG13" s="125"/>
      <c r="KH13" s="125"/>
      <c r="KI13" s="125"/>
      <c r="KJ13" s="125"/>
      <c r="KK13" s="125"/>
      <c r="KL13" s="125"/>
      <c r="KM13" s="125"/>
      <c r="KN13" s="125"/>
      <c r="KO13" s="125"/>
      <c r="KP13" s="125"/>
      <c r="KQ13" s="125"/>
      <c r="KR13" s="125"/>
      <c r="KS13" s="125"/>
      <c r="KT13" s="125"/>
      <c r="KU13" s="125"/>
      <c r="KV13" s="125"/>
      <c r="KW13" s="125"/>
      <c r="KX13" s="125"/>
      <c r="KY13" s="125"/>
      <c r="KZ13" s="125"/>
      <c r="LA13" s="125"/>
      <c r="LB13" s="125"/>
      <c r="LC13" s="125"/>
      <c r="LD13" s="125"/>
      <c r="LE13" s="125"/>
      <c r="LF13" s="125"/>
      <c r="LG13" s="125"/>
      <c r="LH13" s="125"/>
      <c r="LI13" s="125"/>
      <c r="LJ13" s="125"/>
      <c r="LK13" s="125"/>
      <c r="LL13" s="125"/>
      <c r="LM13" s="125"/>
      <c r="LN13" s="125"/>
      <c r="LO13" s="125"/>
      <c r="LP13" s="125"/>
      <c r="LQ13" s="125"/>
      <c r="LR13" s="125"/>
      <c r="LS13" s="125"/>
      <c r="LT13" s="125"/>
      <c r="LU13" s="125"/>
      <c r="LV13" s="125"/>
      <c r="LW13" s="125"/>
      <c r="LX13" s="125"/>
      <c r="LY13" s="125"/>
      <c r="LZ13" s="125"/>
      <c r="MA13" s="125"/>
      <c r="MB13" s="125"/>
      <c r="MC13" s="125"/>
      <c r="MD13" s="125"/>
      <c r="ME13" s="125"/>
      <c r="MF13" s="125"/>
      <c r="MG13" s="125"/>
      <c r="MH13" s="125"/>
      <c r="MI13" s="125"/>
      <c r="MJ13" s="125"/>
      <c r="MK13" s="125"/>
      <c r="ML13" s="125"/>
      <c r="MM13" s="125"/>
      <c r="MN13" s="125"/>
      <c r="MO13" s="125"/>
      <c r="MP13" s="125"/>
      <c r="MQ13" s="125"/>
      <c r="MR13" s="125"/>
      <c r="MS13" s="125"/>
      <c r="MT13" s="125"/>
      <c r="MU13" s="125"/>
      <c r="MV13" s="125"/>
      <c r="MW13" s="125"/>
      <c r="MX13" s="125"/>
      <c r="MY13" s="125"/>
      <c r="MZ13" s="125"/>
      <c r="NA13" s="125"/>
      <c r="NB13" s="125"/>
      <c r="NC13" s="125"/>
      <c r="ND13" s="125"/>
      <c r="NE13" s="125"/>
      <c r="NF13" s="125"/>
      <c r="NG13" s="125"/>
      <c r="NH13" s="125"/>
      <c r="NI13" s="125"/>
      <c r="NJ13" s="125"/>
      <c r="NK13" s="125"/>
      <c r="NL13" s="125"/>
      <c r="NM13" s="125"/>
      <c r="NN13" s="125"/>
      <c r="NO13" s="125"/>
      <c r="NP13" s="125"/>
      <c r="NQ13" s="125"/>
      <c r="NR13" s="125"/>
      <c r="NS13" s="125"/>
      <c r="NT13" s="125"/>
      <c r="NU13" s="125"/>
      <c r="NV13" s="125"/>
      <c r="NW13" s="125"/>
      <c r="NX13" s="125"/>
      <c r="NY13" s="125"/>
      <c r="NZ13" s="125"/>
      <c r="OA13" s="125"/>
      <c r="OB13" s="125"/>
      <c r="OC13" s="125"/>
      <c r="OD13" s="125"/>
      <c r="OE13" s="125"/>
      <c r="OF13" s="125"/>
      <c r="OG13" s="125"/>
      <c r="OH13" s="125"/>
      <c r="OI13" s="125"/>
      <c r="OJ13" s="125"/>
      <c r="OK13" s="125"/>
      <c r="OL13" s="125"/>
      <c r="OM13" s="125"/>
      <c r="ON13" s="125"/>
      <c r="OO13" s="125"/>
      <c r="OP13" s="125"/>
      <c r="OQ13" s="125"/>
      <c r="OR13" s="125"/>
      <c r="OS13" s="125"/>
      <c r="OT13" s="125"/>
      <c r="OU13" s="125"/>
      <c r="OV13" s="125"/>
      <c r="OW13" s="125"/>
      <c r="OX13" s="125"/>
      <c r="OY13" s="125"/>
      <c r="OZ13" s="125"/>
      <c r="PA13" s="125"/>
      <c r="PB13" s="125"/>
      <c r="PC13" s="125"/>
      <c r="PD13" s="125"/>
      <c r="PE13" s="125"/>
      <c r="PF13" s="125"/>
      <c r="PG13" s="125"/>
      <c r="PH13" s="125"/>
      <c r="PI13" s="125"/>
      <c r="PJ13" s="125"/>
      <c r="PK13" s="125"/>
      <c r="PL13" s="125"/>
      <c r="PM13" s="125"/>
      <c r="PN13" s="125"/>
      <c r="PO13" s="125"/>
      <c r="PP13" s="125"/>
      <c r="PQ13" s="125"/>
      <c r="PR13" s="125"/>
      <c r="PS13" s="125"/>
      <c r="PT13" s="125"/>
      <c r="PU13" s="125"/>
      <c r="PV13" s="125"/>
      <c r="PW13" s="125"/>
      <c r="PX13" s="125"/>
      <c r="PY13" s="125"/>
      <c r="PZ13" s="125"/>
      <c r="QA13" s="125"/>
      <c r="QB13" s="125"/>
      <c r="QC13" s="125"/>
      <c r="QD13" s="125"/>
      <c r="QE13" s="125"/>
      <c r="QF13" s="125"/>
      <c r="QG13" s="125"/>
      <c r="QH13" s="125"/>
      <c r="QI13" s="125"/>
      <c r="QJ13" s="125"/>
      <c r="QK13" s="125"/>
      <c r="QL13" s="125"/>
      <c r="QM13" s="125"/>
      <c r="QN13" s="125"/>
      <c r="QO13" s="125"/>
      <c r="QP13" s="125"/>
      <c r="QQ13" s="125"/>
      <c r="QR13" s="125"/>
      <c r="QS13" s="125"/>
      <c r="QT13" s="125"/>
      <c r="QU13" s="125"/>
      <c r="QV13" s="125"/>
      <c r="QW13" s="125"/>
      <c r="QX13" s="125"/>
      <c r="QY13" s="125"/>
      <c r="QZ13" s="125"/>
      <c r="RA13" s="125"/>
      <c r="RB13" s="125"/>
      <c r="RC13" s="125"/>
      <c r="RD13" s="125"/>
      <c r="RE13" s="125"/>
      <c r="RF13" s="125"/>
      <c r="RG13" s="125"/>
      <c r="RH13" s="125"/>
      <c r="RI13" s="125"/>
      <c r="RJ13" s="125"/>
      <c r="RK13" s="125"/>
      <c r="RL13" s="125"/>
      <c r="RM13" s="125"/>
      <c r="RN13" s="125"/>
      <c r="RO13" s="125"/>
      <c r="RP13" s="125"/>
      <c r="RQ13" s="125"/>
      <c r="RR13" s="125"/>
      <c r="RS13" s="125"/>
      <c r="RT13" s="125"/>
      <c r="RU13" s="125"/>
      <c r="RV13" s="125"/>
      <c r="RW13" s="125"/>
      <c r="RX13" s="125"/>
      <c r="RY13" s="125"/>
      <c r="RZ13" s="125"/>
      <c r="SA13" s="125"/>
      <c r="SB13" s="125"/>
      <c r="SC13" s="125"/>
      <c r="SD13" s="125"/>
      <c r="SE13" s="125"/>
      <c r="SF13" s="125"/>
      <c r="SG13" s="125"/>
      <c r="SH13" s="125"/>
      <c r="SI13" s="125"/>
      <c r="SJ13" s="125"/>
      <c r="SK13" s="125"/>
      <c r="SL13" s="125"/>
      <c r="SM13" s="125"/>
      <c r="SN13" s="125"/>
      <c r="SO13" s="125"/>
      <c r="SP13" s="125"/>
      <c r="SQ13" s="125"/>
      <c r="SR13" s="125"/>
      <c r="SS13" s="125"/>
      <c r="ST13" s="125"/>
      <c r="SU13" s="125"/>
      <c r="SV13" s="125"/>
      <c r="SW13" s="125"/>
      <c r="SX13" s="125"/>
      <c r="SY13" s="125"/>
      <c r="SZ13" s="125"/>
      <c r="TA13" s="125"/>
      <c r="TB13" s="125"/>
      <c r="TC13" s="125"/>
      <c r="TD13" s="125"/>
      <c r="TE13" s="125"/>
      <c r="TF13" s="125"/>
      <c r="TG13" s="125"/>
      <c r="TH13" s="125"/>
      <c r="TI13" s="125"/>
      <c r="TJ13" s="125"/>
      <c r="TK13" s="125"/>
      <c r="TL13" s="125"/>
      <c r="TM13" s="125"/>
      <c r="TN13" s="125"/>
      <c r="TO13" s="125"/>
      <c r="TP13" s="125"/>
      <c r="TQ13" s="125"/>
      <c r="TR13" s="125"/>
      <c r="TS13" s="125"/>
      <c r="TT13" s="125"/>
      <c r="TU13" s="125"/>
      <c r="TV13" s="125"/>
      <c r="TW13" s="125"/>
      <c r="TX13" s="125"/>
      <c r="TY13" s="125"/>
      <c r="TZ13" s="125"/>
      <c r="UA13" s="125"/>
      <c r="UB13" s="125"/>
      <c r="UC13" s="125"/>
      <c r="UD13" s="125"/>
      <c r="UE13" s="125"/>
      <c r="UF13" s="125"/>
      <c r="UG13" s="125"/>
      <c r="UH13" s="125"/>
      <c r="UI13" s="125"/>
      <c r="UJ13" s="125"/>
      <c r="UK13" s="125"/>
      <c r="UL13" s="125"/>
      <c r="UM13" s="125"/>
      <c r="UN13" s="125"/>
      <c r="UO13" s="125"/>
      <c r="UP13" s="125"/>
      <c r="UQ13" s="125"/>
      <c r="UR13" s="125"/>
      <c r="US13" s="125"/>
      <c r="UT13" s="125"/>
      <c r="UU13" s="125"/>
      <c r="UV13" s="125"/>
      <c r="UW13" s="125"/>
      <c r="UX13" s="125"/>
      <c r="UY13" s="125"/>
      <c r="UZ13" s="125"/>
      <c r="VA13" s="125"/>
      <c r="VB13" s="125"/>
      <c r="VC13" s="125"/>
      <c r="VD13" s="125"/>
      <c r="VE13" s="125"/>
      <c r="VF13" s="125"/>
      <c r="VG13" s="125"/>
      <c r="VH13" s="125"/>
      <c r="VI13" s="125"/>
      <c r="VJ13" s="125"/>
      <c r="VK13" s="125"/>
      <c r="VL13" s="125"/>
      <c r="VM13" s="125"/>
      <c r="VN13" s="125"/>
      <c r="VO13" s="125"/>
      <c r="VP13" s="125"/>
      <c r="VQ13" s="125"/>
      <c r="VR13" s="125"/>
      <c r="VS13" s="125"/>
      <c r="VT13" s="125"/>
      <c r="VU13" s="125"/>
      <c r="VV13" s="125"/>
      <c r="VW13" s="125"/>
      <c r="VX13" s="125"/>
      <c r="VY13" s="125"/>
      <c r="VZ13" s="125"/>
      <c r="WA13" s="125"/>
      <c r="WB13" s="125"/>
      <c r="WC13" s="125"/>
      <c r="WD13" s="125"/>
      <c r="WE13" s="125"/>
      <c r="WF13" s="125"/>
      <c r="WG13" s="125"/>
      <c r="WH13" s="125"/>
      <c r="WI13" s="125"/>
      <c r="WJ13" s="125"/>
      <c r="WK13" s="125"/>
      <c r="WL13" s="125"/>
      <c r="WM13" s="125"/>
      <c r="WN13" s="125"/>
      <c r="WO13" s="125"/>
      <c r="WP13" s="125"/>
      <c r="WQ13" s="125"/>
      <c r="WR13" s="125"/>
      <c r="WS13" s="125"/>
      <c r="WT13" s="125"/>
      <c r="WU13" s="125"/>
      <c r="WV13" s="125"/>
      <c r="WW13" s="125"/>
      <c r="WX13" s="125"/>
      <c r="WY13" s="125"/>
      <c r="WZ13" s="125"/>
      <c r="XA13" s="125"/>
      <c r="XB13" s="125"/>
      <c r="XC13" s="125"/>
      <c r="XD13" s="125"/>
      <c r="XE13" s="125"/>
      <c r="XF13" s="125"/>
      <c r="XG13" s="125"/>
      <c r="XH13" s="125"/>
      <c r="XI13" s="125"/>
      <c r="XJ13" s="125"/>
      <c r="XK13" s="125"/>
      <c r="XL13" s="125"/>
      <c r="XM13" s="125"/>
      <c r="XN13" s="125"/>
      <c r="XO13" s="125"/>
      <c r="XP13" s="125"/>
      <c r="XQ13" s="125"/>
      <c r="XR13" s="125"/>
      <c r="XS13" s="125"/>
      <c r="XT13" s="125"/>
      <c r="XU13" s="125"/>
      <c r="XV13" s="125"/>
      <c r="XW13" s="125"/>
      <c r="XX13" s="125"/>
      <c r="XY13" s="125"/>
      <c r="XZ13" s="125"/>
      <c r="YA13" s="125"/>
      <c r="YB13" s="125"/>
      <c r="YC13" s="125"/>
      <c r="YD13" s="125"/>
      <c r="YE13" s="125"/>
      <c r="YF13" s="125"/>
      <c r="YG13" s="125"/>
      <c r="YH13" s="125"/>
      <c r="YI13" s="125"/>
      <c r="YJ13" s="125"/>
      <c r="YK13" s="125"/>
      <c r="YL13" s="125"/>
      <c r="YM13" s="125"/>
      <c r="YN13" s="125"/>
      <c r="YO13" s="125"/>
      <c r="YP13" s="125"/>
      <c r="YQ13" s="125"/>
      <c r="YR13" s="125"/>
      <c r="YS13" s="125"/>
      <c r="YT13" s="125"/>
      <c r="YU13" s="125"/>
      <c r="YV13" s="125"/>
      <c r="YW13" s="125"/>
      <c r="YX13" s="125"/>
      <c r="YY13" s="125"/>
      <c r="YZ13" s="125"/>
      <c r="ZA13" s="125"/>
      <c r="ZB13" s="125"/>
      <c r="ZC13" s="125"/>
      <c r="ZD13" s="125"/>
      <c r="ZE13" s="125"/>
      <c r="ZF13" s="125"/>
      <c r="ZG13" s="125"/>
      <c r="ZH13" s="125"/>
      <c r="ZI13" s="125"/>
      <c r="ZJ13" s="125"/>
      <c r="ZK13" s="125"/>
      <c r="ZL13" s="125"/>
      <c r="ZM13" s="125"/>
      <c r="ZN13" s="125"/>
      <c r="ZO13" s="125"/>
      <c r="ZP13" s="125"/>
      <c r="ZQ13" s="125"/>
      <c r="ZR13" s="125"/>
      <c r="ZS13" s="125"/>
      <c r="ZT13" s="125"/>
      <c r="ZU13" s="125"/>
      <c r="ZV13" s="125"/>
      <c r="ZW13" s="125"/>
      <c r="ZX13" s="125"/>
      <c r="ZY13" s="125"/>
      <c r="ZZ13" s="125"/>
      <c r="AAA13" s="125"/>
      <c r="AAB13" s="125"/>
      <c r="AAC13" s="125"/>
      <c r="AAD13" s="125"/>
      <c r="AAE13" s="125"/>
      <c r="AAF13" s="125"/>
      <c r="AAG13" s="125"/>
      <c r="AAH13" s="125"/>
      <c r="AAI13" s="125"/>
      <c r="AAJ13" s="125"/>
      <c r="AAK13" s="125"/>
      <c r="AAL13" s="125"/>
      <c r="AAM13" s="125"/>
      <c r="AAN13" s="125"/>
      <c r="AAO13" s="125"/>
      <c r="AAP13" s="125"/>
      <c r="AAQ13" s="125"/>
      <c r="AAR13" s="125"/>
      <c r="AAS13" s="125"/>
      <c r="AAT13" s="125"/>
      <c r="AAU13" s="125"/>
      <c r="AAV13" s="125"/>
      <c r="AAW13" s="125"/>
      <c r="AAX13" s="125"/>
      <c r="AAY13" s="125"/>
      <c r="AAZ13" s="125"/>
      <c r="ABA13" s="125"/>
      <c r="ABB13" s="125"/>
      <c r="ABC13" s="125"/>
      <c r="ABD13" s="125"/>
      <c r="ABE13" s="125"/>
      <c r="ABF13" s="125"/>
      <c r="ABG13" s="125"/>
      <c r="ABH13" s="125"/>
      <c r="ABI13" s="125"/>
      <c r="ABJ13" s="125"/>
      <c r="ABK13" s="125"/>
      <c r="ABL13" s="125"/>
      <c r="ABM13" s="125"/>
      <c r="ABN13" s="125"/>
      <c r="ABO13" s="125"/>
      <c r="ABP13" s="125"/>
      <c r="ABQ13" s="125"/>
      <c r="ABR13" s="125"/>
      <c r="ABS13" s="125"/>
      <c r="ABT13" s="125"/>
      <c r="ABU13" s="125"/>
      <c r="ABV13" s="125"/>
      <c r="ABW13" s="125"/>
      <c r="ABX13" s="125"/>
      <c r="ABY13" s="125"/>
      <c r="ABZ13" s="125"/>
      <c r="ACA13" s="125"/>
      <c r="ACB13" s="125"/>
      <c r="ACC13" s="125"/>
      <c r="ACD13" s="125"/>
      <c r="ACE13" s="125"/>
      <c r="ACF13" s="125"/>
      <c r="ACG13" s="125"/>
      <c r="ACH13" s="125"/>
      <c r="ACI13" s="125"/>
      <c r="ACJ13" s="125"/>
      <c r="ACK13" s="125"/>
      <c r="ACL13" s="125"/>
      <c r="ACM13" s="125"/>
      <c r="ACN13" s="125"/>
      <c r="ACO13" s="125"/>
      <c r="ACP13" s="125"/>
      <c r="ACQ13" s="125"/>
      <c r="ACR13" s="125"/>
      <c r="ACS13" s="125"/>
      <c r="ACT13" s="125"/>
      <c r="ACU13" s="125"/>
      <c r="ACV13" s="125"/>
      <c r="ACW13" s="125"/>
      <c r="ACX13" s="125"/>
      <c r="ACY13" s="125"/>
      <c r="ACZ13" s="125"/>
      <c r="ADA13" s="125"/>
      <c r="ADB13" s="125"/>
      <c r="ADC13" s="125"/>
      <c r="ADD13" s="125"/>
      <c r="ADE13" s="125"/>
      <c r="ADF13" s="125"/>
      <c r="ADG13" s="125"/>
      <c r="ADH13" s="125"/>
      <c r="ADI13" s="125"/>
      <c r="ADJ13" s="125"/>
      <c r="ADK13" s="125"/>
      <c r="ADL13" s="125"/>
      <c r="ADM13" s="125"/>
      <c r="ADN13" s="125"/>
      <c r="ADO13" s="125"/>
      <c r="ADP13" s="125"/>
      <c r="ADQ13" s="125"/>
      <c r="ADR13" s="125"/>
      <c r="ADS13" s="125"/>
      <c r="ADT13" s="125"/>
      <c r="ADU13" s="125"/>
      <c r="ADV13" s="125"/>
      <c r="ADW13" s="125"/>
      <c r="ADX13" s="125"/>
      <c r="ADY13" s="125"/>
      <c r="ADZ13" s="125"/>
      <c r="AEA13" s="125"/>
      <c r="AEB13" s="125"/>
      <c r="AEC13" s="125"/>
      <c r="AED13" s="125"/>
      <c r="AEE13" s="125"/>
      <c r="AEF13" s="125"/>
      <c r="AEG13" s="125"/>
      <c r="AEH13" s="125"/>
      <c r="AEI13" s="125"/>
      <c r="AEJ13" s="125"/>
      <c r="AEK13" s="125"/>
      <c r="AEL13" s="125"/>
      <c r="AEM13" s="125"/>
      <c r="AEN13" s="125"/>
      <c r="AEO13" s="125"/>
      <c r="AEP13" s="125"/>
      <c r="AEQ13" s="125"/>
      <c r="AER13" s="125"/>
      <c r="AES13" s="125"/>
      <c r="AET13" s="125"/>
      <c r="AEU13" s="125"/>
      <c r="AEV13" s="125"/>
      <c r="AEW13" s="125"/>
      <c r="AEX13" s="125"/>
      <c r="AEY13" s="125"/>
      <c r="AEZ13" s="125"/>
      <c r="AFA13" s="125"/>
      <c r="AFB13" s="125"/>
      <c r="AFC13" s="125"/>
      <c r="AFD13" s="125"/>
      <c r="AFE13" s="125"/>
      <c r="AFF13" s="125"/>
      <c r="AFG13" s="125"/>
      <c r="AFH13" s="125"/>
      <c r="AFI13" s="125"/>
      <c r="AFJ13" s="125"/>
      <c r="AFK13" s="125"/>
      <c r="AFL13" s="125"/>
      <c r="AFM13" s="125"/>
      <c r="AFN13" s="125"/>
      <c r="AFO13" s="125"/>
      <c r="AFP13" s="125"/>
      <c r="AFQ13" s="125"/>
      <c r="AFR13" s="125"/>
      <c r="AFS13" s="125"/>
      <c r="AFT13" s="125"/>
      <c r="AFU13" s="125"/>
      <c r="AFV13" s="125"/>
      <c r="AFW13" s="125"/>
      <c r="AFX13" s="125"/>
      <c r="AFY13" s="125"/>
      <c r="AFZ13" s="125"/>
      <c r="AGA13" s="125"/>
      <c r="AGB13" s="125"/>
      <c r="AGC13" s="125"/>
      <c r="AGD13" s="125"/>
      <c r="AGE13" s="125"/>
      <c r="AGF13" s="125"/>
      <c r="AGG13" s="125"/>
      <c r="AGH13" s="125"/>
      <c r="AGI13" s="125"/>
      <c r="AGJ13" s="125"/>
      <c r="AGK13" s="125"/>
      <c r="AGL13" s="125"/>
      <c r="AGM13" s="125"/>
      <c r="AGN13" s="125"/>
      <c r="AGO13" s="125"/>
      <c r="AGP13" s="125"/>
      <c r="AGQ13" s="125"/>
      <c r="AGR13" s="125"/>
      <c r="AGS13" s="125"/>
      <c r="AGT13" s="125"/>
      <c r="AGU13" s="125"/>
      <c r="AGV13" s="125"/>
      <c r="AGW13" s="125"/>
      <c r="AGX13" s="125"/>
      <c r="AGY13" s="125"/>
      <c r="AGZ13" s="125"/>
      <c r="AHA13" s="125"/>
      <c r="AHB13" s="125"/>
      <c r="AHC13" s="125"/>
      <c r="AHD13" s="125"/>
      <c r="AHE13" s="125"/>
      <c r="AHF13" s="125"/>
      <c r="AHG13" s="125"/>
      <c r="AHH13" s="125"/>
      <c r="AHI13" s="125"/>
      <c r="AHJ13" s="125"/>
      <c r="AHK13" s="125"/>
      <c r="AHL13" s="125"/>
      <c r="AHM13" s="125"/>
      <c r="AHN13" s="125"/>
      <c r="AHO13" s="125"/>
      <c r="AHP13" s="125"/>
      <c r="AHQ13" s="125"/>
      <c r="AHR13" s="125"/>
      <c r="AHS13" s="125"/>
      <c r="AHT13" s="125"/>
      <c r="AHU13" s="125"/>
      <c r="AHV13" s="125"/>
      <c r="AHW13" s="125"/>
      <c r="AHX13" s="125"/>
      <c r="AHY13" s="125"/>
      <c r="AHZ13" s="125"/>
      <c r="AIA13" s="125"/>
      <c r="AIB13" s="125"/>
      <c r="AIC13" s="125"/>
      <c r="AID13" s="125"/>
      <c r="AIE13" s="125"/>
      <c r="AIF13" s="125"/>
      <c r="AIG13" s="125"/>
      <c r="AIH13" s="125"/>
      <c r="AII13" s="125"/>
      <c r="AIJ13" s="125"/>
      <c r="AIK13" s="125"/>
      <c r="AIL13" s="125"/>
      <c r="AIM13" s="125"/>
      <c r="AIN13" s="125"/>
      <c r="AIO13" s="125"/>
      <c r="AIP13" s="125"/>
      <c r="AIQ13" s="125"/>
      <c r="AIR13" s="125"/>
      <c r="AIS13" s="125"/>
      <c r="AIT13" s="125"/>
      <c r="AIU13" s="125"/>
      <c r="AIV13" s="125"/>
      <c r="AIW13" s="125"/>
      <c r="AIX13" s="125"/>
      <c r="AIY13" s="125"/>
      <c r="AIZ13" s="125"/>
      <c r="AJA13" s="125"/>
      <c r="AJB13" s="125"/>
      <c r="AJC13" s="125"/>
      <c r="AJD13" s="125"/>
      <c r="AJE13" s="125"/>
      <c r="AJF13" s="125"/>
      <c r="AJG13" s="125"/>
      <c r="AJH13" s="125"/>
      <c r="AJI13" s="125"/>
      <c r="AJJ13" s="125"/>
      <c r="AJK13" s="125"/>
      <c r="AJL13" s="125"/>
      <c r="AJM13" s="125"/>
      <c r="AJN13" s="125"/>
      <c r="AJO13" s="125"/>
      <c r="AJP13" s="125"/>
      <c r="AJQ13" s="125"/>
      <c r="AJR13" s="125"/>
      <c r="AJS13" s="125"/>
      <c r="AJT13" s="125"/>
      <c r="AJU13" s="125"/>
      <c r="AJV13" s="125"/>
      <c r="AJW13" s="125"/>
      <c r="AJX13" s="125"/>
      <c r="AJY13" s="125"/>
      <c r="AJZ13" s="125"/>
      <c r="AKA13" s="125"/>
      <c r="AKB13" s="125"/>
      <c r="AKC13" s="125"/>
      <c r="AKD13" s="125"/>
      <c r="AKE13" s="125"/>
      <c r="AKF13" s="125"/>
      <c r="AKG13" s="125"/>
      <c r="AKH13" s="125"/>
      <c r="AKI13" s="125"/>
      <c r="AKJ13" s="125"/>
      <c r="AKK13" s="125"/>
      <c r="AKL13" s="125"/>
      <c r="AKM13" s="125"/>
      <c r="AKN13" s="125"/>
      <c r="AKO13" s="125"/>
      <c r="AKP13" s="125"/>
      <c r="AKQ13" s="125"/>
      <c r="AKR13" s="125"/>
      <c r="AKS13" s="125"/>
      <c r="AKT13" s="125"/>
      <c r="AKU13" s="125"/>
      <c r="AKV13" s="125"/>
      <c r="AKW13" s="125"/>
      <c r="AKX13" s="125"/>
      <c r="AKY13" s="125"/>
      <c r="AKZ13" s="125"/>
      <c r="ALA13" s="125"/>
      <c r="ALB13" s="125"/>
      <c r="ALC13" s="125"/>
      <c r="ALD13" s="125"/>
      <c r="ALE13" s="125"/>
      <c r="ALF13" s="125"/>
      <c r="ALG13" s="125"/>
      <c r="ALH13" s="125"/>
      <c r="ALI13" s="125"/>
      <c r="ALJ13" s="125"/>
      <c r="ALK13" s="125"/>
      <c r="ALL13" s="125"/>
      <c r="ALM13" s="125"/>
      <c r="ALN13" s="125"/>
      <c r="ALO13" s="125"/>
      <c r="ALP13" s="125"/>
      <c r="ALQ13" s="125"/>
      <c r="ALR13" s="125"/>
      <c r="ALS13" s="125"/>
      <c r="ALT13" s="125"/>
      <c r="ALU13" s="125"/>
      <c r="ALV13" s="125"/>
      <c r="ALW13" s="125"/>
      <c r="ALX13" s="125"/>
      <c r="ALY13" s="125"/>
      <c r="ALZ13" s="125"/>
      <c r="AMA13" s="125"/>
      <c r="AMB13" s="125"/>
      <c r="AMC13" s="125"/>
      <c r="AMD13" s="125"/>
      <c r="AME13" s="125"/>
      <c r="AMF13" s="125"/>
      <c r="AMG13" s="125"/>
      <c r="AMH13" s="125"/>
    </row>
    <row r="14" customFormat="false" ht="17" hidden="false" customHeight="true" outlineLevel="0" collapsed="false">
      <c r="A14" s="129"/>
      <c r="B14" s="129"/>
      <c r="C14" s="129"/>
      <c r="D14" s="129"/>
      <c r="E14" s="129"/>
      <c r="F14" s="125"/>
      <c r="H14" s="129"/>
      <c r="M14" s="125"/>
      <c r="S14" s="126"/>
      <c r="T14" s="169"/>
      <c r="U14" s="170"/>
      <c r="V14" s="125"/>
      <c r="W14" s="125"/>
      <c r="X14" s="125"/>
      <c r="Y14" s="125"/>
      <c r="Z14" s="125"/>
      <c r="AA14" s="125"/>
      <c r="AB14" s="125"/>
      <c r="AC14" s="125"/>
      <c r="AD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  <c r="II14" s="125"/>
      <c r="IJ14" s="125"/>
      <c r="IK14" s="125"/>
      <c r="IL14" s="125"/>
      <c r="IM14" s="125"/>
      <c r="IN14" s="125"/>
      <c r="IO14" s="125"/>
      <c r="IP14" s="125"/>
      <c r="IQ14" s="125"/>
      <c r="IR14" s="125"/>
      <c r="IS14" s="125"/>
      <c r="IT14" s="125"/>
      <c r="IU14" s="125"/>
      <c r="IV14" s="125"/>
      <c r="IW14" s="125"/>
      <c r="IX14" s="125"/>
      <c r="IY14" s="125"/>
      <c r="IZ14" s="125"/>
      <c r="JA14" s="125"/>
      <c r="JB14" s="125"/>
      <c r="JC14" s="125"/>
      <c r="JD14" s="125"/>
      <c r="JE14" s="125"/>
      <c r="JF14" s="125"/>
      <c r="JG14" s="125"/>
      <c r="JH14" s="125"/>
      <c r="JI14" s="125"/>
      <c r="JJ14" s="125"/>
      <c r="JK14" s="125"/>
      <c r="JL14" s="125"/>
      <c r="JM14" s="125"/>
      <c r="JN14" s="125"/>
      <c r="JO14" s="125"/>
      <c r="JP14" s="125"/>
      <c r="JQ14" s="125"/>
      <c r="JR14" s="125"/>
      <c r="JS14" s="125"/>
      <c r="JT14" s="125"/>
      <c r="JU14" s="125"/>
      <c r="JV14" s="125"/>
      <c r="JW14" s="125"/>
      <c r="JX14" s="125"/>
      <c r="JY14" s="125"/>
      <c r="JZ14" s="125"/>
      <c r="KA14" s="125"/>
      <c r="KB14" s="125"/>
      <c r="KC14" s="125"/>
      <c r="KD14" s="125"/>
      <c r="KE14" s="125"/>
      <c r="KF14" s="125"/>
      <c r="KG14" s="125"/>
      <c r="KH14" s="125"/>
      <c r="KI14" s="125"/>
      <c r="KJ14" s="125"/>
      <c r="KK14" s="125"/>
      <c r="KL14" s="125"/>
      <c r="KM14" s="125"/>
      <c r="KN14" s="125"/>
      <c r="KO14" s="125"/>
      <c r="KP14" s="125"/>
      <c r="KQ14" s="125"/>
      <c r="KR14" s="125"/>
      <c r="KS14" s="125"/>
      <c r="KT14" s="125"/>
      <c r="KU14" s="125"/>
      <c r="KV14" s="125"/>
      <c r="KW14" s="125"/>
      <c r="KX14" s="125"/>
      <c r="KY14" s="125"/>
      <c r="KZ14" s="125"/>
      <c r="LA14" s="125"/>
      <c r="LB14" s="125"/>
      <c r="LC14" s="125"/>
      <c r="LD14" s="125"/>
      <c r="LE14" s="125"/>
      <c r="LF14" s="125"/>
      <c r="LG14" s="125"/>
      <c r="LH14" s="125"/>
      <c r="LI14" s="125"/>
      <c r="LJ14" s="125"/>
      <c r="LK14" s="125"/>
      <c r="LL14" s="125"/>
      <c r="LM14" s="125"/>
      <c r="LN14" s="125"/>
      <c r="LO14" s="125"/>
      <c r="LP14" s="125"/>
      <c r="LQ14" s="125"/>
      <c r="LR14" s="125"/>
      <c r="LS14" s="125"/>
      <c r="LT14" s="125"/>
      <c r="LU14" s="125"/>
      <c r="LV14" s="125"/>
      <c r="LW14" s="125"/>
      <c r="LX14" s="125"/>
      <c r="LY14" s="125"/>
      <c r="LZ14" s="125"/>
      <c r="MA14" s="125"/>
      <c r="MB14" s="125"/>
      <c r="MC14" s="125"/>
      <c r="MD14" s="125"/>
      <c r="ME14" s="125"/>
      <c r="MF14" s="125"/>
      <c r="MG14" s="125"/>
      <c r="MH14" s="125"/>
      <c r="MI14" s="125"/>
      <c r="MJ14" s="125"/>
      <c r="MK14" s="125"/>
      <c r="ML14" s="125"/>
      <c r="MM14" s="125"/>
      <c r="MN14" s="125"/>
      <c r="MO14" s="125"/>
      <c r="MP14" s="125"/>
      <c r="MQ14" s="125"/>
      <c r="MR14" s="125"/>
      <c r="MS14" s="125"/>
      <c r="MT14" s="125"/>
      <c r="MU14" s="125"/>
      <c r="MV14" s="125"/>
      <c r="MW14" s="125"/>
      <c r="MX14" s="125"/>
      <c r="MY14" s="125"/>
      <c r="MZ14" s="125"/>
      <c r="NA14" s="125"/>
      <c r="NB14" s="125"/>
      <c r="NC14" s="125"/>
      <c r="ND14" s="125"/>
      <c r="NE14" s="125"/>
      <c r="NF14" s="125"/>
      <c r="NG14" s="125"/>
      <c r="NH14" s="125"/>
      <c r="NI14" s="125"/>
      <c r="NJ14" s="125"/>
      <c r="NK14" s="125"/>
      <c r="NL14" s="125"/>
      <c r="NM14" s="125"/>
      <c r="NN14" s="125"/>
      <c r="NO14" s="125"/>
      <c r="NP14" s="125"/>
      <c r="NQ14" s="125"/>
      <c r="NR14" s="125"/>
      <c r="NS14" s="125"/>
      <c r="NT14" s="125"/>
      <c r="NU14" s="125"/>
      <c r="NV14" s="125"/>
      <c r="NW14" s="125"/>
      <c r="NX14" s="125"/>
      <c r="NY14" s="125"/>
      <c r="NZ14" s="125"/>
      <c r="OA14" s="125"/>
      <c r="OB14" s="125"/>
      <c r="OC14" s="125"/>
      <c r="OD14" s="125"/>
      <c r="OE14" s="125"/>
      <c r="OF14" s="125"/>
      <c r="OG14" s="125"/>
      <c r="OH14" s="125"/>
      <c r="OI14" s="125"/>
      <c r="OJ14" s="125"/>
      <c r="OK14" s="125"/>
      <c r="OL14" s="125"/>
      <c r="OM14" s="125"/>
      <c r="ON14" s="125"/>
      <c r="OO14" s="125"/>
      <c r="OP14" s="125"/>
      <c r="OQ14" s="125"/>
      <c r="OR14" s="125"/>
      <c r="OS14" s="125"/>
      <c r="OT14" s="125"/>
      <c r="OU14" s="125"/>
      <c r="OV14" s="125"/>
      <c r="OW14" s="125"/>
      <c r="OX14" s="125"/>
      <c r="OY14" s="125"/>
      <c r="OZ14" s="125"/>
      <c r="PA14" s="125"/>
      <c r="PB14" s="125"/>
      <c r="PC14" s="125"/>
      <c r="PD14" s="125"/>
      <c r="PE14" s="125"/>
      <c r="PF14" s="125"/>
      <c r="PG14" s="125"/>
      <c r="PH14" s="125"/>
      <c r="PI14" s="125"/>
      <c r="PJ14" s="125"/>
      <c r="PK14" s="125"/>
      <c r="PL14" s="125"/>
      <c r="PM14" s="125"/>
      <c r="PN14" s="125"/>
      <c r="PO14" s="125"/>
      <c r="PP14" s="125"/>
      <c r="PQ14" s="125"/>
      <c r="PR14" s="125"/>
      <c r="PS14" s="125"/>
      <c r="PT14" s="125"/>
      <c r="PU14" s="125"/>
      <c r="PV14" s="125"/>
      <c r="PW14" s="125"/>
      <c r="PX14" s="125"/>
      <c r="PY14" s="125"/>
      <c r="PZ14" s="125"/>
      <c r="QA14" s="125"/>
      <c r="QB14" s="125"/>
      <c r="QC14" s="125"/>
      <c r="QD14" s="125"/>
      <c r="QE14" s="125"/>
      <c r="QF14" s="125"/>
      <c r="QG14" s="125"/>
      <c r="QH14" s="125"/>
      <c r="QI14" s="125"/>
      <c r="QJ14" s="125"/>
      <c r="QK14" s="125"/>
      <c r="QL14" s="125"/>
      <c r="QM14" s="125"/>
      <c r="QN14" s="125"/>
      <c r="QO14" s="125"/>
      <c r="QP14" s="125"/>
      <c r="QQ14" s="125"/>
      <c r="QR14" s="125"/>
      <c r="QS14" s="125"/>
      <c r="QT14" s="125"/>
      <c r="QU14" s="125"/>
      <c r="QV14" s="125"/>
      <c r="QW14" s="125"/>
      <c r="QX14" s="125"/>
      <c r="QY14" s="125"/>
      <c r="QZ14" s="125"/>
      <c r="RA14" s="125"/>
      <c r="RB14" s="125"/>
      <c r="RC14" s="125"/>
      <c r="RD14" s="125"/>
      <c r="RE14" s="125"/>
      <c r="RF14" s="125"/>
      <c r="RG14" s="125"/>
      <c r="RH14" s="125"/>
      <c r="RI14" s="125"/>
      <c r="RJ14" s="125"/>
      <c r="RK14" s="125"/>
      <c r="RL14" s="125"/>
      <c r="RM14" s="125"/>
      <c r="RN14" s="125"/>
      <c r="RO14" s="125"/>
      <c r="RP14" s="125"/>
      <c r="RQ14" s="125"/>
      <c r="RR14" s="125"/>
      <c r="RS14" s="125"/>
      <c r="RT14" s="125"/>
      <c r="RU14" s="125"/>
      <c r="RV14" s="125"/>
      <c r="RW14" s="125"/>
      <c r="RX14" s="125"/>
      <c r="RY14" s="125"/>
      <c r="RZ14" s="125"/>
      <c r="SA14" s="125"/>
      <c r="SB14" s="125"/>
      <c r="SC14" s="125"/>
      <c r="SD14" s="125"/>
      <c r="SE14" s="125"/>
      <c r="SF14" s="125"/>
      <c r="SG14" s="125"/>
      <c r="SH14" s="125"/>
      <c r="SI14" s="125"/>
      <c r="SJ14" s="125"/>
      <c r="SK14" s="125"/>
      <c r="SL14" s="125"/>
      <c r="SM14" s="125"/>
      <c r="SN14" s="125"/>
      <c r="SO14" s="125"/>
      <c r="SP14" s="125"/>
      <c r="SQ14" s="125"/>
      <c r="SR14" s="125"/>
      <c r="SS14" s="125"/>
      <c r="ST14" s="125"/>
      <c r="SU14" s="125"/>
      <c r="SV14" s="125"/>
      <c r="SW14" s="125"/>
      <c r="SX14" s="125"/>
      <c r="SY14" s="125"/>
      <c r="SZ14" s="125"/>
      <c r="TA14" s="125"/>
      <c r="TB14" s="125"/>
      <c r="TC14" s="125"/>
      <c r="TD14" s="125"/>
      <c r="TE14" s="125"/>
      <c r="TF14" s="125"/>
      <c r="TG14" s="125"/>
      <c r="TH14" s="125"/>
      <c r="TI14" s="125"/>
      <c r="TJ14" s="125"/>
      <c r="TK14" s="125"/>
      <c r="TL14" s="125"/>
      <c r="TM14" s="125"/>
      <c r="TN14" s="125"/>
      <c r="TO14" s="125"/>
      <c r="TP14" s="125"/>
      <c r="TQ14" s="125"/>
      <c r="TR14" s="125"/>
      <c r="TS14" s="125"/>
      <c r="TT14" s="125"/>
      <c r="TU14" s="125"/>
      <c r="TV14" s="125"/>
      <c r="TW14" s="125"/>
      <c r="TX14" s="125"/>
      <c r="TY14" s="125"/>
      <c r="TZ14" s="125"/>
      <c r="UA14" s="125"/>
      <c r="UB14" s="125"/>
      <c r="UC14" s="125"/>
      <c r="UD14" s="125"/>
      <c r="UE14" s="125"/>
      <c r="UF14" s="125"/>
      <c r="UG14" s="125"/>
      <c r="UH14" s="125"/>
      <c r="UI14" s="125"/>
      <c r="UJ14" s="125"/>
      <c r="UK14" s="125"/>
      <c r="UL14" s="125"/>
      <c r="UM14" s="125"/>
      <c r="UN14" s="125"/>
      <c r="UO14" s="125"/>
      <c r="UP14" s="125"/>
      <c r="UQ14" s="125"/>
      <c r="UR14" s="125"/>
      <c r="US14" s="125"/>
      <c r="UT14" s="125"/>
      <c r="UU14" s="125"/>
      <c r="UV14" s="125"/>
      <c r="UW14" s="125"/>
      <c r="UX14" s="125"/>
      <c r="UY14" s="125"/>
      <c r="UZ14" s="125"/>
      <c r="VA14" s="125"/>
      <c r="VB14" s="125"/>
      <c r="VC14" s="125"/>
      <c r="VD14" s="125"/>
      <c r="VE14" s="125"/>
      <c r="VF14" s="125"/>
      <c r="VG14" s="125"/>
      <c r="VH14" s="125"/>
      <c r="VI14" s="125"/>
      <c r="VJ14" s="125"/>
      <c r="VK14" s="125"/>
      <c r="VL14" s="125"/>
      <c r="VM14" s="125"/>
      <c r="VN14" s="125"/>
      <c r="VO14" s="125"/>
      <c r="VP14" s="125"/>
      <c r="VQ14" s="125"/>
      <c r="VR14" s="125"/>
      <c r="VS14" s="125"/>
      <c r="VT14" s="125"/>
      <c r="VU14" s="125"/>
      <c r="VV14" s="125"/>
      <c r="VW14" s="125"/>
      <c r="VX14" s="125"/>
      <c r="VY14" s="125"/>
      <c r="VZ14" s="125"/>
      <c r="WA14" s="125"/>
      <c r="WB14" s="125"/>
      <c r="WC14" s="125"/>
      <c r="WD14" s="125"/>
      <c r="WE14" s="125"/>
      <c r="WF14" s="125"/>
      <c r="WG14" s="125"/>
      <c r="WH14" s="125"/>
      <c r="WI14" s="125"/>
      <c r="WJ14" s="125"/>
      <c r="WK14" s="125"/>
      <c r="WL14" s="125"/>
      <c r="WM14" s="125"/>
      <c r="WN14" s="125"/>
      <c r="WO14" s="125"/>
      <c r="WP14" s="125"/>
      <c r="WQ14" s="125"/>
      <c r="WR14" s="125"/>
      <c r="WS14" s="125"/>
      <c r="WT14" s="125"/>
      <c r="WU14" s="125"/>
      <c r="WV14" s="125"/>
      <c r="WW14" s="125"/>
      <c r="WX14" s="125"/>
      <c r="WY14" s="125"/>
      <c r="WZ14" s="125"/>
      <c r="XA14" s="125"/>
      <c r="XB14" s="125"/>
      <c r="XC14" s="125"/>
      <c r="XD14" s="125"/>
      <c r="XE14" s="125"/>
      <c r="XF14" s="125"/>
      <c r="XG14" s="125"/>
      <c r="XH14" s="125"/>
      <c r="XI14" s="125"/>
      <c r="XJ14" s="125"/>
      <c r="XK14" s="125"/>
      <c r="XL14" s="125"/>
      <c r="XM14" s="125"/>
      <c r="XN14" s="125"/>
      <c r="XO14" s="125"/>
      <c r="XP14" s="125"/>
      <c r="XQ14" s="125"/>
      <c r="XR14" s="125"/>
      <c r="XS14" s="125"/>
      <c r="XT14" s="125"/>
      <c r="XU14" s="125"/>
      <c r="XV14" s="125"/>
      <c r="XW14" s="125"/>
      <c r="XX14" s="125"/>
      <c r="XY14" s="125"/>
      <c r="XZ14" s="125"/>
      <c r="YA14" s="125"/>
      <c r="YB14" s="125"/>
      <c r="YC14" s="125"/>
      <c r="YD14" s="125"/>
      <c r="YE14" s="125"/>
      <c r="YF14" s="125"/>
      <c r="YG14" s="125"/>
      <c r="YH14" s="125"/>
      <c r="YI14" s="125"/>
      <c r="YJ14" s="125"/>
      <c r="YK14" s="125"/>
      <c r="YL14" s="125"/>
      <c r="YM14" s="125"/>
      <c r="YN14" s="125"/>
      <c r="YO14" s="125"/>
      <c r="YP14" s="125"/>
      <c r="YQ14" s="125"/>
      <c r="YR14" s="125"/>
      <c r="YS14" s="125"/>
      <c r="YT14" s="125"/>
      <c r="YU14" s="125"/>
      <c r="YV14" s="125"/>
      <c r="YW14" s="125"/>
      <c r="YX14" s="125"/>
      <c r="YY14" s="125"/>
      <c r="YZ14" s="125"/>
      <c r="ZA14" s="125"/>
      <c r="ZB14" s="125"/>
      <c r="ZC14" s="125"/>
      <c r="ZD14" s="125"/>
      <c r="ZE14" s="125"/>
      <c r="ZF14" s="125"/>
      <c r="ZG14" s="125"/>
      <c r="ZH14" s="125"/>
      <c r="ZI14" s="125"/>
      <c r="ZJ14" s="125"/>
      <c r="ZK14" s="125"/>
      <c r="ZL14" s="125"/>
      <c r="ZM14" s="125"/>
      <c r="ZN14" s="125"/>
      <c r="ZO14" s="125"/>
      <c r="ZP14" s="125"/>
      <c r="ZQ14" s="125"/>
      <c r="ZR14" s="125"/>
      <c r="ZS14" s="125"/>
      <c r="ZT14" s="125"/>
      <c r="ZU14" s="125"/>
      <c r="ZV14" s="125"/>
      <c r="ZW14" s="125"/>
      <c r="ZX14" s="125"/>
      <c r="ZY14" s="125"/>
      <c r="ZZ14" s="125"/>
      <c r="AAA14" s="125"/>
      <c r="AAB14" s="125"/>
      <c r="AAC14" s="125"/>
      <c r="AAD14" s="125"/>
      <c r="AAE14" s="125"/>
      <c r="AAF14" s="125"/>
      <c r="AAG14" s="125"/>
      <c r="AAH14" s="125"/>
      <c r="AAI14" s="125"/>
      <c r="AAJ14" s="125"/>
      <c r="AAK14" s="125"/>
      <c r="AAL14" s="125"/>
      <c r="AAM14" s="125"/>
      <c r="AAN14" s="125"/>
      <c r="AAO14" s="125"/>
      <c r="AAP14" s="125"/>
      <c r="AAQ14" s="125"/>
      <c r="AAR14" s="125"/>
      <c r="AAS14" s="125"/>
      <c r="AAT14" s="125"/>
      <c r="AAU14" s="125"/>
      <c r="AAV14" s="125"/>
      <c r="AAW14" s="125"/>
      <c r="AAX14" s="125"/>
      <c r="AAY14" s="125"/>
      <c r="AAZ14" s="125"/>
      <c r="ABA14" s="125"/>
      <c r="ABB14" s="125"/>
      <c r="ABC14" s="125"/>
      <c r="ABD14" s="125"/>
      <c r="ABE14" s="125"/>
      <c r="ABF14" s="125"/>
      <c r="ABG14" s="125"/>
      <c r="ABH14" s="125"/>
      <c r="ABI14" s="125"/>
      <c r="ABJ14" s="125"/>
      <c r="ABK14" s="125"/>
      <c r="ABL14" s="125"/>
      <c r="ABM14" s="125"/>
      <c r="ABN14" s="125"/>
      <c r="ABO14" s="125"/>
      <c r="ABP14" s="125"/>
      <c r="ABQ14" s="125"/>
      <c r="ABR14" s="125"/>
      <c r="ABS14" s="125"/>
      <c r="ABT14" s="125"/>
      <c r="ABU14" s="125"/>
      <c r="ABV14" s="125"/>
      <c r="ABW14" s="125"/>
      <c r="ABX14" s="125"/>
      <c r="ABY14" s="125"/>
      <c r="ABZ14" s="125"/>
      <c r="ACA14" s="125"/>
      <c r="ACB14" s="125"/>
      <c r="ACC14" s="125"/>
      <c r="ACD14" s="125"/>
      <c r="ACE14" s="125"/>
      <c r="ACF14" s="125"/>
      <c r="ACG14" s="125"/>
      <c r="ACH14" s="125"/>
      <c r="ACI14" s="125"/>
      <c r="ACJ14" s="125"/>
      <c r="ACK14" s="125"/>
      <c r="ACL14" s="125"/>
      <c r="ACM14" s="125"/>
      <c r="ACN14" s="125"/>
      <c r="ACO14" s="125"/>
      <c r="ACP14" s="125"/>
      <c r="ACQ14" s="125"/>
      <c r="ACR14" s="125"/>
      <c r="ACS14" s="125"/>
      <c r="ACT14" s="125"/>
      <c r="ACU14" s="125"/>
      <c r="ACV14" s="125"/>
      <c r="ACW14" s="125"/>
      <c r="ACX14" s="125"/>
      <c r="ACY14" s="125"/>
      <c r="ACZ14" s="125"/>
      <c r="ADA14" s="125"/>
      <c r="ADB14" s="125"/>
      <c r="ADC14" s="125"/>
      <c r="ADD14" s="125"/>
      <c r="ADE14" s="125"/>
      <c r="ADF14" s="125"/>
      <c r="ADG14" s="125"/>
      <c r="ADH14" s="125"/>
      <c r="ADI14" s="125"/>
      <c r="ADJ14" s="125"/>
      <c r="ADK14" s="125"/>
      <c r="ADL14" s="125"/>
      <c r="ADM14" s="125"/>
      <c r="ADN14" s="125"/>
      <c r="ADO14" s="125"/>
      <c r="ADP14" s="125"/>
      <c r="ADQ14" s="125"/>
      <c r="ADR14" s="125"/>
      <c r="ADS14" s="125"/>
      <c r="ADT14" s="125"/>
      <c r="ADU14" s="125"/>
      <c r="ADV14" s="125"/>
      <c r="ADW14" s="125"/>
      <c r="ADX14" s="125"/>
      <c r="ADY14" s="125"/>
      <c r="ADZ14" s="125"/>
      <c r="AEA14" s="125"/>
      <c r="AEB14" s="125"/>
      <c r="AEC14" s="125"/>
      <c r="AED14" s="125"/>
      <c r="AEE14" s="125"/>
      <c r="AEF14" s="125"/>
      <c r="AEG14" s="125"/>
      <c r="AEH14" s="125"/>
      <c r="AEI14" s="125"/>
      <c r="AEJ14" s="125"/>
      <c r="AEK14" s="125"/>
      <c r="AEL14" s="125"/>
      <c r="AEM14" s="125"/>
      <c r="AEN14" s="125"/>
      <c r="AEO14" s="125"/>
      <c r="AEP14" s="125"/>
      <c r="AEQ14" s="125"/>
      <c r="AER14" s="125"/>
      <c r="AES14" s="125"/>
      <c r="AET14" s="125"/>
      <c r="AEU14" s="125"/>
      <c r="AEV14" s="125"/>
      <c r="AEW14" s="125"/>
      <c r="AEX14" s="125"/>
      <c r="AEY14" s="125"/>
      <c r="AEZ14" s="125"/>
      <c r="AFA14" s="125"/>
      <c r="AFB14" s="125"/>
      <c r="AFC14" s="125"/>
      <c r="AFD14" s="125"/>
      <c r="AFE14" s="125"/>
      <c r="AFF14" s="125"/>
      <c r="AFG14" s="125"/>
      <c r="AFH14" s="125"/>
      <c r="AFI14" s="125"/>
      <c r="AFJ14" s="125"/>
      <c r="AFK14" s="125"/>
      <c r="AFL14" s="125"/>
      <c r="AFM14" s="125"/>
      <c r="AFN14" s="125"/>
      <c r="AFO14" s="125"/>
      <c r="AFP14" s="125"/>
      <c r="AFQ14" s="125"/>
      <c r="AFR14" s="125"/>
      <c r="AFS14" s="125"/>
      <c r="AFT14" s="125"/>
      <c r="AFU14" s="125"/>
      <c r="AFV14" s="125"/>
      <c r="AFW14" s="125"/>
      <c r="AFX14" s="125"/>
      <c r="AFY14" s="125"/>
      <c r="AFZ14" s="125"/>
      <c r="AGA14" s="125"/>
      <c r="AGB14" s="125"/>
      <c r="AGC14" s="125"/>
      <c r="AGD14" s="125"/>
      <c r="AGE14" s="125"/>
      <c r="AGF14" s="125"/>
      <c r="AGG14" s="125"/>
      <c r="AGH14" s="125"/>
      <c r="AGI14" s="125"/>
      <c r="AGJ14" s="125"/>
      <c r="AGK14" s="125"/>
      <c r="AGL14" s="125"/>
      <c r="AGM14" s="125"/>
      <c r="AGN14" s="125"/>
      <c r="AGO14" s="125"/>
      <c r="AGP14" s="125"/>
      <c r="AGQ14" s="125"/>
      <c r="AGR14" s="125"/>
      <c r="AGS14" s="125"/>
      <c r="AGT14" s="125"/>
      <c r="AGU14" s="125"/>
      <c r="AGV14" s="125"/>
      <c r="AGW14" s="125"/>
      <c r="AGX14" s="125"/>
      <c r="AGY14" s="125"/>
      <c r="AGZ14" s="125"/>
      <c r="AHA14" s="125"/>
      <c r="AHB14" s="125"/>
      <c r="AHC14" s="125"/>
      <c r="AHD14" s="125"/>
      <c r="AHE14" s="125"/>
      <c r="AHF14" s="125"/>
      <c r="AHG14" s="125"/>
      <c r="AHH14" s="125"/>
      <c r="AHI14" s="125"/>
      <c r="AHJ14" s="125"/>
      <c r="AHK14" s="125"/>
      <c r="AHL14" s="125"/>
      <c r="AHM14" s="125"/>
      <c r="AHN14" s="125"/>
      <c r="AHO14" s="125"/>
      <c r="AHP14" s="125"/>
      <c r="AHQ14" s="125"/>
      <c r="AHR14" s="125"/>
      <c r="AHS14" s="125"/>
      <c r="AHT14" s="125"/>
      <c r="AHU14" s="125"/>
      <c r="AHV14" s="125"/>
      <c r="AHW14" s="125"/>
      <c r="AHX14" s="125"/>
      <c r="AHY14" s="125"/>
      <c r="AHZ14" s="125"/>
      <c r="AIA14" s="125"/>
      <c r="AIB14" s="125"/>
      <c r="AIC14" s="125"/>
      <c r="AID14" s="125"/>
      <c r="AIE14" s="125"/>
      <c r="AIF14" s="125"/>
      <c r="AIG14" s="125"/>
      <c r="AIH14" s="125"/>
      <c r="AII14" s="125"/>
      <c r="AIJ14" s="125"/>
      <c r="AIK14" s="125"/>
      <c r="AIL14" s="125"/>
      <c r="AIM14" s="125"/>
      <c r="AIN14" s="125"/>
      <c r="AIO14" s="125"/>
      <c r="AIP14" s="125"/>
      <c r="AIQ14" s="125"/>
      <c r="AIR14" s="125"/>
      <c r="AIS14" s="125"/>
      <c r="AIT14" s="125"/>
      <c r="AIU14" s="125"/>
      <c r="AIV14" s="125"/>
      <c r="AIW14" s="125"/>
      <c r="AIX14" s="125"/>
      <c r="AIY14" s="125"/>
      <c r="AIZ14" s="125"/>
      <c r="AJA14" s="125"/>
      <c r="AJB14" s="125"/>
      <c r="AJC14" s="125"/>
      <c r="AJD14" s="125"/>
      <c r="AJE14" s="125"/>
      <c r="AJF14" s="125"/>
      <c r="AJG14" s="125"/>
      <c r="AJH14" s="125"/>
      <c r="AJI14" s="125"/>
      <c r="AJJ14" s="125"/>
      <c r="AJK14" s="125"/>
      <c r="AJL14" s="125"/>
      <c r="AJM14" s="125"/>
      <c r="AJN14" s="125"/>
      <c r="AJO14" s="125"/>
      <c r="AJP14" s="125"/>
      <c r="AJQ14" s="125"/>
      <c r="AJR14" s="125"/>
      <c r="AJS14" s="125"/>
      <c r="AJT14" s="125"/>
      <c r="AJU14" s="125"/>
      <c r="AJV14" s="125"/>
      <c r="AJW14" s="125"/>
      <c r="AJX14" s="125"/>
      <c r="AJY14" s="125"/>
      <c r="AJZ14" s="125"/>
      <c r="AKA14" s="125"/>
      <c r="AKB14" s="125"/>
      <c r="AKC14" s="125"/>
      <c r="AKD14" s="125"/>
      <c r="AKE14" s="125"/>
      <c r="AKF14" s="125"/>
      <c r="AKG14" s="125"/>
      <c r="AKH14" s="125"/>
      <c r="AKI14" s="125"/>
      <c r="AKJ14" s="125"/>
      <c r="AKK14" s="125"/>
      <c r="AKL14" s="125"/>
      <c r="AKM14" s="125"/>
      <c r="AKN14" s="125"/>
      <c r="AKO14" s="125"/>
      <c r="AKP14" s="125"/>
      <c r="AKQ14" s="125"/>
      <c r="AKR14" s="125"/>
      <c r="AKS14" s="125"/>
      <c r="AKT14" s="125"/>
      <c r="AKU14" s="125"/>
      <c r="AKV14" s="125"/>
      <c r="AKW14" s="125"/>
      <c r="AKX14" s="125"/>
      <c r="AKY14" s="125"/>
      <c r="AKZ14" s="125"/>
      <c r="ALA14" s="125"/>
      <c r="ALB14" s="125"/>
      <c r="ALC14" s="125"/>
      <c r="ALD14" s="125"/>
      <c r="ALE14" s="125"/>
      <c r="ALF14" s="125"/>
      <c r="ALG14" s="125"/>
      <c r="ALH14" s="125"/>
      <c r="ALI14" s="125"/>
      <c r="ALJ14" s="125"/>
      <c r="ALK14" s="125"/>
      <c r="ALL14" s="125"/>
      <c r="ALM14" s="125"/>
      <c r="ALN14" s="125"/>
      <c r="ALO14" s="125"/>
      <c r="ALP14" s="125"/>
      <c r="ALQ14" s="125"/>
      <c r="ALR14" s="125"/>
      <c r="ALS14" s="125"/>
      <c r="ALT14" s="125"/>
      <c r="ALU14" s="125"/>
      <c r="ALV14" s="125"/>
      <c r="ALW14" s="125"/>
      <c r="ALX14" s="125"/>
      <c r="ALY14" s="125"/>
      <c r="ALZ14" s="125"/>
      <c r="AMA14" s="125"/>
      <c r="AMB14" s="125"/>
      <c r="AMC14" s="125"/>
      <c r="AMD14" s="125"/>
      <c r="AME14" s="125"/>
      <c r="AMF14" s="125"/>
      <c r="AMG14" s="125"/>
      <c r="AMH14" s="125"/>
    </row>
    <row r="15" customFormat="false" ht="17" hidden="false" customHeight="true" outlineLevel="0" collapsed="false">
      <c r="A15" s="129"/>
      <c r="B15" s="129"/>
      <c r="C15" s="153" t="str">
        <f aca="false">IF(F15="","",IF(F15="v","9","10"))</f>
        <v/>
      </c>
      <c r="D15" s="150" t="str">
        <f aca="false">IF(L5="","",IF(L5="v",J6,J5))</f>
        <v/>
      </c>
      <c r="E15" s="137" t="str">
        <f aca="false">IF(L5="","",IF(L5="v",K6,K5))</f>
        <v/>
      </c>
      <c r="F15" s="138"/>
      <c r="G15" s="171" t="s">
        <v>137</v>
      </c>
      <c r="H15" s="125"/>
      <c r="M15" s="125"/>
      <c r="S15" s="126"/>
      <c r="T15" s="169"/>
      <c r="U15" s="170"/>
      <c r="V15" s="125"/>
      <c r="W15" s="172" t="s">
        <v>138</v>
      </c>
      <c r="X15" s="172"/>
      <c r="Y15" s="173" t="str">
        <f aca="false">IF(V5="","",IF(V5="v",T6,T5))</f>
        <v/>
      </c>
      <c r="Z15" s="174" t="str">
        <f aca="false">IF(V5="","",IF(V5="v",U6,U5))</f>
        <v/>
      </c>
      <c r="AA15" s="142"/>
      <c r="AB15" s="159" t="str">
        <f aca="false">IF(AA15="","",IF(AA15="v","3","4"))</f>
        <v/>
      </c>
      <c r="AC15" s="125"/>
      <c r="AD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  <c r="II15" s="125"/>
      <c r="IJ15" s="125"/>
      <c r="IK15" s="125"/>
      <c r="IL15" s="125"/>
      <c r="IM15" s="125"/>
      <c r="IN15" s="125"/>
      <c r="IO15" s="125"/>
      <c r="IP15" s="125"/>
      <c r="IQ15" s="125"/>
      <c r="IR15" s="125"/>
      <c r="IS15" s="125"/>
      <c r="IT15" s="125"/>
      <c r="IU15" s="125"/>
      <c r="IV15" s="125"/>
      <c r="IW15" s="125"/>
      <c r="IX15" s="125"/>
      <c r="IY15" s="125"/>
      <c r="IZ15" s="125"/>
      <c r="JA15" s="125"/>
      <c r="JB15" s="125"/>
      <c r="JC15" s="125"/>
      <c r="JD15" s="125"/>
      <c r="JE15" s="125"/>
      <c r="JF15" s="125"/>
      <c r="JG15" s="125"/>
      <c r="JH15" s="125"/>
      <c r="JI15" s="125"/>
      <c r="JJ15" s="125"/>
      <c r="JK15" s="125"/>
      <c r="JL15" s="125"/>
      <c r="JM15" s="125"/>
      <c r="JN15" s="125"/>
      <c r="JO15" s="125"/>
      <c r="JP15" s="125"/>
      <c r="JQ15" s="125"/>
      <c r="JR15" s="125"/>
      <c r="JS15" s="125"/>
      <c r="JT15" s="125"/>
      <c r="JU15" s="125"/>
      <c r="JV15" s="125"/>
      <c r="JW15" s="125"/>
      <c r="JX15" s="125"/>
      <c r="JY15" s="125"/>
      <c r="JZ15" s="125"/>
      <c r="KA15" s="125"/>
      <c r="KB15" s="125"/>
      <c r="KC15" s="125"/>
      <c r="KD15" s="125"/>
      <c r="KE15" s="125"/>
      <c r="KF15" s="125"/>
      <c r="KG15" s="125"/>
      <c r="KH15" s="125"/>
      <c r="KI15" s="125"/>
      <c r="KJ15" s="125"/>
      <c r="KK15" s="125"/>
      <c r="KL15" s="125"/>
      <c r="KM15" s="125"/>
      <c r="KN15" s="125"/>
      <c r="KO15" s="125"/>
      <c r="KP15" s="125"/>
      <c r="KQ15" s="125"/>
      <c r="KR15" s="125"/>
      <c r="KS15" s="125"/>
      <c r="KT15" s="125"/>
      <c r="KU15" s="125"/>
      <c r="KV15" s="125"/>
      <c r="KW15" s="125"/>
      <c r="KX15" s="125"/>
      <c r="KY15" s="125"/>
      <c r="KZ15" s="125"/>
      <c r="LA15" s="125"/>
      <c r="LB15" s="125"/>
      <c r="LC15" s="125"/>
      <c r="LD15" s="125"/>
      <c r="LE15" s="125"/>
      <c r="LF15" s="125"/>
      <c r="LG15" s="125"/>
      <c r="LH15" s="125"/>
      <c r="LI15" s="125"/>
      <c r="LJ15" s="125"/>
      <c r="LK15" s="125"/>
      <c r="LL15" s="125"/>
      <c r="LM15" s="125"/>
      <c r="LN15" s="125"/>
      <c r="LO15" s="125"/>
      <c r="LP15" s="125"/>
      <c r="LQ15" s="125"/>
      <c r="LR15" s="125"/>
      <c r="LS15" s="125"/>
      <c r="LT15" s="125"/>
      <c r="LU15" s="125"/>
      <c r="LV15" s="125"/>
      <c r="LW15" s="125"/>
      <c r="LX15" s="125"/>
      <c r="LY15" s="125"/>
      <c r="LZ15" s="125"/>
      <c r="MA15" s="125"/>
      <c r="MB15" s="125"/>
      <c r="MC15" s="125"/>
      <c r="MD15" s="125"/>
      <c r="ME15" s="125"/>
      <c r="MF15" s="125"/>
      <c r="MG15" s="125"/>
      <c r="MH15" s="125"/>
      <c r="MI15" s="125"/>
      <c r="MJ15" s="125"/>
      <c r="MK15" s="125"/>
      <c r="ML15" s="125"/>
      <c r="MM15" s="125"/>
      <c r="MN15" s="125"/>
      <c r="MO15" s="125"/>
      <c r="MP15" s="125"/>
      <c r="MQ15" s="125"/>
      <c r="MR15" s="125"/>
      <c r="MS15" s="125"/>
      <c r="MT15" s="125"/>
      <c r="MU15" s="125"/>
      <c r="MV15" s="125"/>
      <c r="MW15" s="125"/>
      <c r="MX15" s="125"/>
      <c r="MY15" s="125"/>
      <c r="MZ15" s="125"/>
      <c r="NA15" s="125"/>
      <c r="NB15" s="125"/>
      <c r="NC15" s="125"/>
      <c r="ND15" s="125"/>
      <c r="NE15" s="125"/>
      <c r="NF15" s="125"/>
      <c r="NG15" s="125"/>
      <c r="NH15" s="125"/>
      <c r="NI15" s="125"/>
      <c r="NJ15" s="125"/>
      <c r="NK15" s="125"/>
      <c r="NL15" s="125"/>
      <c r="NM15" s="125"/>
      <c r="NN15" s="125"/>
      <c r="NO15" s="125"/>
      <c r="NP15" s="125"/>
      <c r="NQ15" s="125"/>
      <c r="NR15" s="125"/>
      <c r="NS15" s="125"/>
      <c r="NT15" s="125"/>
      <c r="NU15" s="125"/>
      <c r="NV15" s="125"/>
      <c r="NW15" s="125"/>
      <c r="NX15" s="125"/>
      <c r="NY15" s="125"/>
      <c r="NZ15" s="125"/>
      <c r="OA15" s="125"/>
      <c r="OB15" s="125"/>
      <c r="OC15" s="125"/>
      <c r="OD15" s="125"/>
      <c r="OE15" s="125"/>
      <c r="OF15" s="125"/>
      <c r="OG15" s="125"/>
      <c r="OH15" s="125"/>
      <c r="OI15" s="125"/>
      <c r="OJ15" s="125"/>
      <c r="OK15" s="125"/>
      <c r="OL15" s="125"/>
      <c r="OM15" s="125"/>
      <c r="ON15" s="125"/>
      <c r="OO15" s="125"/>
      <c r="OP15" s="125"/>
      <c r="OQ15" s="125"/>
      <c r="OR15" s="125"/>
      <c r="OS15" s="125"/>
      <c r="OT15" s="125"/>
      <c r="OU15" s="125"/>
      <c r="OV15" s="125"/>
      <c r="OW15" s="125"/>
      <c r="OX15" s="125"/>
      <c r="OY15" s="125"/>
      <c r="OZ15" s="125"/>
      <c r="PA15" s="125"/>
      <c r="PB15" s="125"/>
      <c r="PC15" s="125"/>
      <c r="PD15" s="125"/>
      <c r="PE15" s="125"/>
      <c r="PF15" s="125"/>
      <c r="PG15" s="125"/>
      <c r="PH15" s="125"/>
      <c r="PI15" s="125"/>
      <c r="PJ15" s="125"/>
      <c r="PK15" s="125"/>
      <c r="PL15" s="125"/>
      <c r="PM15" s="125"/>
      <c r="PN15" s="125"/>
      <c r="PO15" s="125"/>
      <c r="PP15" s="125"/>
      <c r="PQ15" s="125"/>
      <c r="PR15" s="125"/>
      <c r="PS15" s="125"/>
      <c r="PT15" s="125"/>
      <c r="PU15" s="125"/>
      <c r="PV15" s="125"/>
      <c r="PW15" s="125"/>
      <c r="PX15" s="125"/>
      <c r="PY15" s="125"/>
      <c r="PZ15" s="125"/>
      <c r="QA15" s="125"/>
      <c r="QB15" s="125"/>
      <c r="QC15" s="125"/>
      <c r="QD15" s="125"/>
      <c r="QE15" s="125"/>
      <c r="QF15" s="125"/>
      <c r="QG15" s="125"/>
      <c r="QH15" s="125"/>
      <c r="QI15" s="125"/>
      <c r="QJ15" s="125"/>
      <c r="QK15" s="125"/>
      <c r="QL15" s="125"/>
      <c r="QM15" s="125"/>
      <c r="QN15" s="125"/>
      <c r="QO15" s="125"/>
      <c r="QP15" s="125"/>
      <c r="QQ15" s="125"/>
      <c r="QR15" s="125"/>
      <c r="QS15" s="125"/>
      <c r="QT15" s="125"/>
      <c r="QU15" s="125"/>
      <c r="QV15" s="125"/>
      <c r="QW15" s="125"/>
      <c r="QX15" s="125"/>
      <c r="QY15" s="125"/>
      <c r="QZ15" s="125"/>
      <c r="RA15" s="125"/>
      <c r="RB15" s="125"/>
      <c r="RC15" s="125"/>
      <c r="RD15" s="125"/>
      <c r="RE15" s="125"/>
      <c r="RF15" s="125"/>
      <c r="RG15" s="125"/>
      <c r="RH15" s="125"/>
      <c r="RI15" s="125"/>
      <c r="RJ15" s="125"/>
      <c r="RK15" s="125"/>
      <c r="RL15" s="125"/>
      <c r="RM15" s="125"/>
      <c r="RN15" s="125"/>
      <c r="RO15" s="125"/>
      <c r="RP15" s="125"/>
      <c r="RQ15" s="125"/>
      <c r="RR15" s="125"/>
      <c r="RS15" s="125"/>
      <c r="RT15" s="125"/>
      <c r="RU15" s="125"/>
      <c r="RV15" s="125"/>
      <c r="RW15" s="125"/>
      <c r="RX15" s="125"/>
      <c r="RY15" s="125"/>
      <c r="RZ15" s="125"/>
      <c r="SA15" s="125"/>
      <c r="SB15" s="125"/>
      <c r="SC15" s="125"/>
      <c r="SD15" s="125"/>
      <c r="SE15" s="125"/>
      <c r="SF15" s="125"/>
      <c r="SG15" s="125"/>
      <c r="SH15" s="125"/>
      <c r="SI15" s="125"/>
      <c r="SJ15" s="125"/>
      <c r="SK15" s="125"/>
      <c r="SL15" s="125"/>
      <c r="SM15" s="125"/>
      <c r="SN15" s="125"/>
      <c r="SO15" s="125"/>
      <c r="SP15" s="125"/>
      <c r="SQ15" s="125"/>
      <c r="SR15" s="125"/>
      <c r="SS15" s="125"/>
      <c r="ST15" s="125"/>
      <c r="SU15" s="125"/>
      <c r="SV15" s="125"/>
      <c r="SW15" s="125"/>
      <c r="SX15" s="125"/>
      <c r="SY15" s="125"/>
      <c r="SZ15" s="125"/>
      <c r="TA15" s="125"/>
      <c r="TB15" s="125"/>
      <c r="TC15" s="125"/>
      <c r="TD15" s="125"/>
      <c r="TE15" s="125"/>
      <c r="TF15" s="125"/>
      <c r="TG15" s="125"/>
      <c r="TH15" s="125"/>
      <c r="TI15" s="125"/>
      <c r="TJ15" s="125"/>
      <c r="TK15" s="125"/>
      <c r="TL15" s="125"/>
      <c r="TM15" s="125"/>
      <c r="TN15" s="125"/>
      <c r="TO15" s="125"/>
      <c r="TP15" s="125"/>
      <c r="TQ15" s="125"/>
      <c r="TR15" s="125"/>
      <c r="TS15" s="125"/>
      <c r="TT15" s="125"/>
      <c r="TU15" s="125"/>
      <c r="TV15" s="125"/>
      <c r="TW15" s="125"/>
      <c r="TX15" s="125"/>
      <c r="TY15" s="125"/>
      <c r="TZ15" s="125"/>
      <c r="UA15" s="125"/>
      <c r="UB15" s="125"/>
      <c r="UC15" s="125"/>
      <c r="UD15" s="125"/>
      <c r="UE15" s="125"/>
      <c r="UF15" s="125"/>
      <c r="UG15" s="125"/>
      <c r="UH15" s="125"/>
      <c r="UI15" s="125"/>
      <c r="UJ15" s="125"/>
      <c r="UK15" s="125"/>
      <c r="UL15" s="125"/>
      <c r="UM15" s="125"/>
      <c r="UN15" s="125"/>
      <c r="UO15" s="125"/>
      <c r="UP15" s="125"/>
      <c r="UQ15" s="125"/>
      <c r="UR15" s="125"/>
      <c r="US15" s="125"/>
      <c r="UT15" s="125"/>
      <c r="UU15" s="125"/>
      <c r="UV15" s="125"/>
      <c r="UW15" s="125"/>
      <c r="UX15" s="125"/>
      <c r="UY15" s="125"/>
      <c r="UZ15" s="125"/>
      <c r="VA15" s="125"/>
      <c r="VB15" s="125"/>
      <c r="VC15" s="125"/>
      <c r="VD15" s="125"/>
      <c r="VE15" s="125"/>
      <c r="VF15" s="125"/>
      <c r="VG15" s="125"/>
      <c r="VH15" s="125"/>
      <c r="VI15" s="125"/>
      <c r="VJ15" s="125"/>
      <c r="VK15" s="125"/>
      <c r="VL15" s="125"/>
      <c r="VM15" s="125"/>
      <c r="VN15" s="125"/>
      <c r="VO15" s="125"/>
      <c r="VP15" s="125"/>
      <c r="VQ15" s="125"/>
      <c r="VR15" s="125"/>
      <c r="VS15" s="125"/>
      <c r="VT15" s="125"/>
      <c r="VU15" s="125"/>
      <c r="VV15" s="125"/>
      <c r="VW15" s="125"/>
      <c r="VX15" s="125"/>
      <c r="VY15" s="125"/>
      <c r="VZ15" s="125"/>
      <c r="WA15" s="125"/>
      <c r="WB15" s="125"/>
      <c r="WC15" s="125"/>
      <c r="WD15" s="125"/>
      <c r="WE15" s="125"/>
      <c r="WF15" s="125"/>
      <c r="WG15" s="125"/>
      <c r="WH15" s="125"/>
      <c r="WI15" s="125"/>
      <c r="WJ15" s="125"/>
      <c r="WK15" s="125"/>
      <c r="WL15" s="125"/>
      <c r="WM15" s="125"/>
      <c r="WN15" s="125"/>
      <c r="WO15" s="125"/>
      <c r="WP15" s="125"/>
      <c r="WQ15" s="125"/>
      <c r="WR15" s="125"/>
      <c r="WS15" s="125"/>
      <c r="WT15" s="125"/>
      <c r="WU15" s="125"/>
      <c r="WV15" s="125"/>
      <c r="WW15" s="125"/>
      <c r="WX15" s="125"/>
      <c r="WY15" s="125"/>
      <c r="WZ15" s="125"/>
      <c r="XA15" s="125"/>
      <c r="XB15" s="125"/>
      <c r="XC15" s="125"/>
      <c r="XD15" s="125"/>
      <c r="XE15" s="125"/>
      <c r="XF15" s="125"/>
      <c r="XG15" s="125"/>
      <c r="XH15" s="125"/>
      <c r="XI15" s="125"/>
      <c r="XJ15" s="125"/>
      <c r="XK15" s="125"/>
      <c r="XL15" s="125"/>
      <c r="XM15" s="125"/>
      <c r="XN15" s="125"/>
      <c r="XO15" s="125"/>
      <c r="XP15" s="125"/>
      <c r="XQ15" s="125"/>
      <c r="XR15" s="125"/>
      <c r="XS15" s="125"/>
      <c r="XT15" s="125"/>
      <c r="XU15" s="125"/>
      <c r="XV15" s="125"/>
      <c r="XW15" s="125"/>
      <c r="XX15" s="125"/>
      <c r="XY15" s="125"/>
      <c r="XZ15" s="125"/>
      <c r="YA15" s="125"/>
      <c r="YB15" s="125"/>
      <c r="YC15" s="125"/>
      <c r="YD15" s="125"/>
      <c r="YE15" s="125"/>
      <c r="YF15" s="125"/>
      <c r="YG15" s="125"/>
      <c r="YH15" s="125"/>
      <c r="YI15" s="125"/>
      <c r="YJ15" s="125"/>
      <c r="YK15" s="125"/>
      <c r="YL15" s="125"/>
      <c r="YM15" s="125"/>
      <c r="YN15" s="125"/>
      <c r="YO15" s="125"/>
      <c r="YP15" s="125"/>
      <c r="YQ15" s="125"/>
      <c r="YR15" s="125"/>
      <c r="YS15" s="125"/>
      <c r="YT15" s="125"/>
      <c r="YU15" s="125"/>
      <c r="YV15" s="125"/>
      <c r="YW15" s="125"/>
      <c r="YX15" s="125"/>
      <c r="YY15" s="125"/>
      <c r="YZ15" s="125"/>
      <c r="ZA15" s="125"/>
      <c r="ZB15" s="125"/>
      <c r="ZC15" s="125"/>
      <c r="ZD15" s="125"/>
      <c r="ZE15" s="125"/>
      <c r="ZF15" s="125"/>
      <c r="ZG15" s="125"/>
      <c r="ZH15" s="125"/>
      <c r="ZI15" s="125"/>
      <c r="ZJ15" s="125"/>
      <c r="ZK15" s="125"/>
      <c r="ZL15" s="125"/>
      <c r="ZM15" s="125"/>
      <c r="ZN15" s="125"/>
      <c r="ZO15" s="125"/>
      <c r="ZP15" s="125"/>
      <c r="ZQ15" s="125"/>
      <c r="ZR15" s="125"/>
      <c r="ZS15" s="125"/>
      <c r="ZT15" s="125"/>
      <c r="ZU15" s="125"/>
      <c r="ZV15" s="125"/>
      <c r="ZW15" s="125"/>
      <c r="ZX15" s="125"/>
      <c r="ZY15" s="125"/>
      <c r="ZZ15" s="125"/>
      <c r="AAA15" s="125"/>
      <c r="AAB15" s="125"/>
      <c r="AAC15" s="125"/>
      <c r="AAD15" s="125"/>
      <c r="AAE15" s="125"/>
      <c r="AAF15" s="125"/>
      <c r="AAG15" s="125"/>
      <c r="AAH15" s="125"/>
      <c r="AAI15" s="125"/>
      <c r="AAJ15" s="125"/>
      <c r="AAK15" s="125"/>
      <c r="AAL15" s="125"/>
      <c r="AAM15" s="125"/>
      <c r="AAN15" s="125"/>
      <c r="AAO15" s="125"/>
      <c r="AAP15" s="125"/>
      <c r="AAQ15" s="125"/>
      <c r="AAR15" s="125"/>
      <c r="AAS15" s="125"/>
      <c r="AAT15" s="125"/>
      <c r="AAU15" s="125"/>
      <c r="AAV15" s="125"/>
      <c r="AAW15" s="125"/>
      <c r="AAX15" s="125"/>
      <c r="AAY15" s="125"/>
      <c r="AAZ15" s="125"/>
      <c r="ABA15" s="125"/>
      <c r="ABB15" s="125"/>
      <c r="ABC15" s="125"/>
      <c r="ABD15" s="125"/>
      <c r="ABE15" s="125"/>
      <c r="ABF15" s="125"/>
      <c r="ABG15" s="125"/>
      <c r="ABH15" s="125"/>
      <c r="ABI15" s="125"/>
      <c r="ABJ15" s="125"/>
      <c r="ABK15" s="125"/>
      <c r="ABL15" s="125"/>
      <c r="ABM15" s="125"/>
      <c r="ABN15" s="125"/>
      <c r="ABO15" s="125"/>
      <c r="ABP15" s="125"/>
      <c r="ABQ15" s="125"/>
      <c r="ABR15" s="125"/>
      <c r="ABS15" s="125"/>
      <c r="ABT15" s="125"/>
      <c r="ABU15" s="125"/>
      <c r="ABV15" s="125"/>
      <c r="ABW15" s="125"/>
      <c r="ABX15" s="125"/>
      <c r="ABY15" s="125"/>
      <c r="ABZ15" s="125"/>
      <c r="ACA15" s="125"/>
      <c r="ACB15" s="125"/>
      <c r="ACC15" s="125"/>
      <c r="ACD15" s="125"/>
      <c r="ACE15" s="125"/>
      <c r="ACF15" s="125"/>
      <c r="ACG15" s="125"/>
      <c r="ACH15" s="125"/>
      <c r="ACI15" s="125"/>
      <c r="ACJ15" s="125"/>
      <c r="ACK15" s="125"/>
      <c r="ACL15" s="125"/>
      <c r="ACM15" s="125"/>
      <c r="ACN15" s="125"/>
      <c r="ACO15" s="125"/>
      <c r="ACP15" s="125"/>
      <c r="ACQ15" s="125"/>
      <c r="ACR15" s="125"/>
      <c r="ACS15" s="125"/>
      <c r="ACT15" s="125"/>
      <c r="ACU15" s="125"/>
      <c r="ACV15" s="125"/>
      <c r="ACW15" s="125"/>
      <c r="ACX15" s="125"/>
      <c r="ACY15" s="125"/>
      <c r="ACZ15" s="125"/>
      <c r="ADA15" s="125"/>
      <c r="ADB15" s="125"/>
      <c r="ADC15" s="125"/>
      <c r="ADD15" s="125"/>
      <c r="ADE15" s="125"/>
      <c r="ADF15" s="125"/>
      <c r="ADG15" s="125"/>
      <c r="ADH15" s="125"/>
      <c r="ADI15" s="125"/>
      <c r="ADJ15" s="125"/>
      <c r="ADK15" s="125"/>
      <c r="ADL15" s="125"/>
      <c r="ADM15" s="125"/>
      <c r="ADN15" s="125"/>
      <c r="ADO15" s="125"/>
      <c r="ADP15" s="125"/>
      <c r="ADQ15" s="125"/>
      <c r="ADR15" s="125"/>
      <c r="ADS15" s="125"/>
      <c r="ADT15" s="125"/>
      <c r="ADU15" s="125"/>
      <c r="ADV15" s="125"/>
      <c r="ADW15" s="125"/>
      <c r="ADX15" s="125"/>
      <c r="ADY15" s="125"/>
      <c r="ADZ15" s="125"/>
      <c r="AEA15" s="125"/>
      <c r="AEB15" s="125"/>
      <c r="AEC15" s="125"/>
      <c r="AED15" s="125"/>
      <c r="AEE15" s="125"/>
      <c r="AEF15" s="125"/>
      <c r="AEG15" s="125"/>
      <c r="AEH15" s="125"/>
      <c r="AEI15" s="125"/>
      <c r="AEJ15" s="125"/>
      <c r="AEK15" s="125"/>
      <c r="AEL15" s="125"/>
      <c r="AEM15" s="125"/>
      <c r="AEN15" s="125"/>
      <c r="AEO15" s="125"/>
      <c r="AEP15" s="125"/>
      <c r="AEQ15" s="125"/>
      <c r="AER15" s="125"/>
      <c r="AES15" s="125"/>
      <c r="AET15" s="125"/>
      <c r="AEU15" s="125"/>
      <c r="AEV15" s="125"/>
      <c r="AEW15" s="125"/>
      <c r="AEX15" s="125"/>
      <c r="AEY15" s="125"/>
      <c r="AEZ15" s="125"/>
      <c r="AFA15" s="125"/>
      <c r="AFB15" s="125"/>
      <c r="AFC15" s="125"/>
      <c r="AFD15" s="125"/>
      <c r="AFE15" s="125"/>
      <c r="AFF15" s="125"/>
      <c r="AFG15" s="125"/>
      <c r="AFH15" s="125"/>
      <c r="AFI15" s="125"/>
      <c r="AFJ15" s="125"/>
      <c r="AFK15" s="125"/>
      <c r="AFL15" s="125"/>
      <c r="AFM15" s="125"/>
      <c r="AFN15" s="125"/>
      <c r="AFO15" s="125"/>
      <c r="AFP15" s="125"/>
      <c r="AFQ15" s="125"/>
      <c r="AFR15" s="125"/>
      <c r="AFS15" s="125"/>
      <c r="AFT15" s="125"/>
      <c r="AFU15" s="125"/>
      <c r="AFV15" s="125"/>
      <c r="AFW15" s="125"/>
      <c r="AFX15" s="125"/>
      <c r="AFY15" s="125"/>
      <c r="AFZ15" s="125"/>
      <c r="AGA15" s="125"/>
      <c r="AGB15" s="125"/>
      <c r="AGC15" s="125"/>
      <c r="AGD15" s="125"/>
      <c r="AGE15" s="125"/>
      <c r="AGF15" s="125"/>
      <c r="AGG15" s="125"/>
      <c r="AGH15" s="125"/>
      <c r="AGI15" s="125"/>
      <c r="AGJ15" s="125"/>
      <c r="AGK15" s="125"/>
      <c r="AGL15" s="125"/>
      <c r="AGM15" s="125"/>
      <c r="AGN15" s="125"/>
      <c r="AGO15" s="125"/>
      <c r="AGP15" s="125"/>
      <c r="AGQ15" s="125"/>
      <c r="AGR15" s="125"/>
      <c r="AGS15" s="125"/>
      <c r="AGT15" s="125"/>
      <c r="AGU15" s="125"/>
      <c r="AGV15" s="125"/>
      <c r="AGW15" s="125"/>
      <c r="AGX15" s="125"/>
      <c r="AGY15" s="125"/>
      <c r="AGZ15" s="125"/>
      <c r="AHA15" s="125"/>
      <c r="AHB15" s="125"/>
      <c r="AHC15" s="125"/>
      <c r="AHD15" s="125"/>
      <c r="AHE15" s="125"/>
      <c r="AHF15" s="125"/>
      <c r="AHG15" s="125"/>
      <c r="AHH15" s="125"/>
      <c r="AHI15" s="125"/>
      <c r="AHJ15" s="125"/>
      <c r="AHK15" s="125"/>
      <c r="AHL15" s="125"/>
      <c r="AHM15" s="125"/>
      <c r="AHN15" s="125"/>
      <c r="AHO15" s="125"/>
      <c r="AHP15" s="125"/>
      <c r="AHQ15" s="125"/>
      <c r="AHR15" s="125"/>
      <c r="AHS15" s="125"/>
      <c r="AHT15" s="125"/>
      <c r="AHU15" s="125"/>
      <c r="AHV15" s="125"/>
      <c r="AHW15" s="125"/>
      <c r="AHX15" s="125"/>
      <c r="AHY15" s="125"/>
      <c r="AHZ15" s="125"/>
      <c r="AIA15" s="125"/>
      <c r="AIB15" s="125"/>
      <c r="AIC15" s="125"/>
      <c r="AID15" s="125"/>
      <c r="AIE15" s="125"/>
      <c r="AIF15" s="125"/>
      <c r="AIG15" s="125"/>
      <c r="AIH15" s="125"/>
      <c r="AII15" s="125"/>
      <c r="AIJ15" s="125"/>
      <c r="AIK15" s="125"/>
      <c r="AIL15" s="125"/>
      <c r="AIM15" s="125"/>
      <c r="AIN15" s="125"/>
      <c r="AIO15" s="125"/>
      <c r="AIP15" s="125"/>
      <c r="AIQ15" s="125"/>
      <c r="AIR15" s="125"/>
      <c r="AIS15" s="125"/>
      <c r="AIT15" s="125"/>
      <c r="AIU15" s="125"/>
      <c r="AIV15" s="125"/>
      <c r="AIW15" s="125"/>
      <c r="AIX15" s="125"/>
      <c r="AIY15" s="125"/>
      <c r="AIZ15" s="125"/>
      <c r="AJA15" s="125"/>
      <c r="AJB15" s="125"/>
      <c r="AJC15" s="125"/>
      <c r="AJD15" s="125"/>
      <c r="AJE15" s="125"/>
      <c r="AJF15" s="125"/>
      <c r="AJG15" s="125"/>
      <c r="AJH15" s="125"/>
      <c r="AJI15" s="125"/>
      <c r="AJJ15" s="125"/>
      <c r="AJK15" s="125"/>
      <c r="AJL15" s="125"/>
      <c r="AJM15" s="125"/>
      <c r="AJN15" s="125"/>
      <c r="AJO15" s="125"/>
      <c r="AJP15" s="125"/>
      <c r="AJQ15" s="125"/>
      <c r="AJR15" s="125"/>
      <c r="AJS15" s="125"/>
      <c r="AJT15" s="125"/>
      <c r="AJU15" s="125"/>
      <c r="AJV15" s="125"/>
      <c r="AJW15" s="125"/>
      <c r="AJX15" s="125"/>
      <c r="AJY15" s="125"/>
      <c r="AJZ15" s="125"/>
      <c r="AKA15" s="125"/>
      <c r="AKB15" s="125"/>
      <c r="AKC15" s="125"/>
      <c r="AKD15" s="125"/>
      <c r="AKE15" s="125"/>
      <c r="AKF15" s="125"/>
      <c r="AKG15" s="125"/>
      <c r="AKH15" s="125"/>
      <c r="AKI15" s="125"/>
      <c r="AKJ15" s="125"/>
      <c r="AKK15" s="125"/>
      <c r="AKL15" s="125"/>
      <c r="AKM15" s="125"/>
      <c r="AKN15" s="125"/>
      <c r="AKO15" s="125"/>
      <c r="AKP15" s="125"/>
      <c r="AKQ15" s="125"/>
      <c r="AKR15" s="125"/>
      <c r="AKS15" s="125"/>
      <c r="AKT15" s="125"/>
      <c r="AKU15" s="125"/>
      <c r="AKV15" s="125"/>
      <c r="AKW15" s="125"/>
      <c r="AKX15" s="125"/>
      <c r="AKY15" s="125"/>
      <c r="AKZ15" s="125"/>
      <c r="ALA15" s="125"/>
      <c r="ALB15" s="125"/>
      <c r="ALC15" s="125"/>
      <c r="ALD15" s="125"/>
      <c r="ALE15" s="125"/>
      <c r="ALF15" s="125"/>
      <c r="ALG15" s="125"/>
      <c r="ALH15" s="125"/>
      <c r="ALI15" s="125"/>
      <c r="ALJ15" s="125"/>
      <c r="ALK15" s="125"/>
      <c r="ALL15" s="125"/>
      <c r="ALM15" s="125"/>
      <c r="ALN15" s="125"/>
      <c r="ALO15" s="125"/>
      <c r="ALP15" s="125"/>
      <c r="ALQ15" s="125"/>
      <c r="ALR15" s="125"/>
      <c r="ALS15" s="125"/>
      <c r="ALT15" s="125"/>
      <c r="ALU15" s="125"/>
      <c r="ALV15" s="125"/>
      <c r="ALW15" s="125"/>
      <c r="ALX15" s="125"/>
      <c r="ALY15" s="125"/>
      <c r="ALZ15" s="125"/>
      <c r="AMA15" s="125"/>
      <c r="AMB15" s="125"/>
      <c r="AMC15" s="125"/>
      <c r="AMD15" s="125"/>
      <c r="AME15" s="125"/>
      <c r="AMF15" s="125"/>
      <c r="AMG15" s="125"/>
      <c r="AMH15" s="125"/>
    </row>
    <row r="16" customFormat="false" ht="17" hidden="false" customHeight="true" outlineLevel="0" collapsed="false">
      <c r="C16" s="160" t="str">
        <f aca="false">IF(F15="","",IF(F15="v","10","9"))</f>
        <v/>
      </c>
      <c r="D16" s="139" t="str">
        <f aca="false">IF(L9="","",IF(L9="v",J10,J9))</f>
        <v/>
      </c>
      <c r="E16" s="161" t="str">
        <f aca="false">IF(L9="","",IF(L9="v",K10,K9))</f>
        <v/>
      </c>
      <c r="F16" s="175"/>
      <c r="G16" s="176" t="s">
        <v>139</v>
      </c>
      <c r="H16" s="125"/>
      <c r="M16" s="125"/>
      <c r="S16" s="126"/>
      <c r="T16" s="169"/>
      <c r="U16" s="170"/>
      <c r="V16" s="125"/>
      <c r="W16" s="177" t="s">
        <v>140</v>
      </c>
      <c r="X16" s="177"/>
      <c r="Y16" s="178" t="str">
        <f aca="false">IF(V9="","",IF(V9="v",T10,T9))</f>
        <v/>
      </c>
      <c r="Z16" s="179" t="str">
        <f aca="false">IF(V9="","",IF(V9="v",U10,U9))</f>
        <v/>
      </c>
      <c r="AA16" s="151"/>
      <c r="AB16" s="167" t="str">
        <f aca="false">IF(AA15="","",IF(AA15="v","4","3"))</f>
        <v/>
      </c>
      <c r="AC16" s="125"/>
      <c r="AD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  <c r="GX16" s="125"/>
      <c r="GY16" s="125"/>
      <c r="GZ16" s="125"/>
      <c r="HA16" s="125"/>
      <c r="HB16" s="125"/>
      <c r="HC16" s="125"/>
      <c r="HD16" s="125"/>
      <c r="HE16" s="125"/>
      <c r="HF16" s="125"/>
      <c r="HG16" s="125"/>
      <c r="HH16" s="125"/>
      <c r="HI16" s="125"/>
      <c r="HJ16" s="125"/>
      <c r="HK16" s="125"/>
      <c r="HL16" s="125"/>
      <c r="HM16" s="125"/>
      <c r="HN16" s="125"/>
      <c r="HO16" s="125"/>
      <c r="HP16" s="125"/>
      <c r="HQ16" s="125"/>
      <c r="HR16" s="125"/>
      <c r="HS16" s="125"/>
      <c r="HT16" s="125"/>
      <c r="HU16" s="125"/>
      <c r="HV16" s="125"/>
      <c r="HW16" s="125"/>
      <c r="HX16" s="125"/>
      <c r="HY16" s="125"/>
      <c r="HZ16" s="125"/>
      <c r="IA16" s="125"/>
      <c r="IB16" s="125"/>
      <c r="IC16" s="125"/>
      <c r="ID16" s="125"/>
      <c r="IE16" s="125"/>
      <c r="IF16" s="125"/>
      <c r="IG16" s="125"/>
      <c r="IH16" s="125"/>
      <c r="II16" s="125"/>
      <c r="IJ16" s="125"/>
      <c r="IK16" s="125"/>
      <c r="IL16" s="125"/>
      <c r="IM16" s="125"/>
      <c r="IN16" s="125"/>
      <c r="IO16" s="125"/>
      <c r="IP16" s="125"/>
      <c r="IQ16" s="125"/>
      <c r="IR16" s="125"/>
      <c r="IS16" s="125"/>
      <c r="IT16" s="125"/>
      <c r="IU16" s="125"/>
      <c r="IV16" s="125"/>
      <c r="IW16" s="125"/>
      <c r="IX16" s="125"/>
      <c r="IY16" s="125"/>
      <c r="IZ16" s="125"/>
      <c r="JA16" s="125"/>
      <c r="JB16" s="125"/>
      <c r="JC16" s="125"/>
      <c r="JD16" s="125"/>
      <c r="JE16" s="125"/>
      <c r="JF16" s="125"/>
      <c r="JG16" s="125"/>
      <c r="JH16" s="125"/>
      <c r="JI16" s="125"/>
      <c r="JJ16" s="125"/>
      <c r="JK16" s="125"/>
      <c r="JL16" s="125"/>
      <c r="JM16" s="125"/>
      <c r="JN16" s="125"/>
      <c r="JO16" s="125"/>
      <c r="JP16" s="125"/>
      <c r="JQ16" s="125"/>
      <c r="JR16" s="125"/>
      <c r="JS16" s="125"/>
      <c r="JT16" s="125"/>
      <c r="JU16" s="125"/>
      <c r="JV16" s="125"/>
      <c r="JW16" s="125"/>
      <c r="JX16" s="125"/>
      <c r="JY16" s="125"/>
      <c r="JZ16" s="125"/>
      <c r="KA16" s="125"/>
      <c r="KB16" s="125"/>
      <c r="KC16" s="125"/>
      <c r="KD16" s="125"/>
      <c r="KE16" s="125"/>
      <c r="KF16" s="125"/>
      <c r="KG16" s="125"/>
      <c r="KH16" s="125"/>
      <c r="KI16" s="125"/>
      <c r="KJ16" s="125"/>
      <c r="KK16" s="125"/>
      <c r="KL16" s="125"/>
      <c r="KM16" s="125"/>
      <c r="KN16" s="125"/>
      <c r="KO16" s="125"/>
      <c r="KP16" s="125"/>
      <c r="KQ16" s="125"/>
      <c r="KR16" s="125"/>
      <c r="KS16" s="125"/>
      <c r="KT16" s="125"/>
      <c r="KU16" s="125"/>
      <c r="KV16" s="125"/>
      <c r="KW16" s="125"/>
      <c r="KX16" s="125"/>
      <c r="KY16" s="125"/>
      <c r="KZ16" s="125"/>
      <c r="LA16" s="125"/>
      <c r="LB16" s="125"/>
      <c r="LC16" s="125"/>
      <c r="LD16" s="125"/>
      <c r="LE16" s="125"/>
      <c r="LF16" s="125"/>
      <c r="LG16" s="125"/>
      <c r="LH16" s="125"/>
      <c r="LI16" s="125"/>
      <c r="LJ16" s="125"/>
      <c r="LK16" s="125"/>
      <c r="LL16" s="125"/>
      <c r="LM16" s="125"/>
      <c r="LN16" s="125"/>
      <c r="LO16" s="125"/>
      <c r="LP16" s="125"/>
      <c r="LQ16" s="125"/>
      <c r="LR16" s="125"/>
      <c r="LS16" s="125"/>
      <c r="LT16" s="125"/>
      <c r="LU16" s="125"/>
      <c r="LV16" s="125"/>
      <c r="LW16" s="125"/>
      <c r="LX16" s="125"/>
      <c r="LY16" s="125"/>
      <c r="LZ16" s="125"/>
      <c r="MA16" s="125"/>
      <c r="MB16" s="125"/>
      <c r="MC16" s="125"/>
      <c r="MD16" s="125"/>
      <c r="ME16" s="125"/>
      <c r="MF16" s="125"/>
      <c r="MG16" s="125"/>
      <c r="MH16" s="125"/>
      <c r="MI16" s="125"/>
      <c r="MJ16" s="125"/>
      <c r="MK16" s="125"/>
      <c r="ML16" s="125"/>
      <c r="MM16" s="125"/>
      <c r="MN16" s="125"/>
      <c r="MO16" s="125"/>
      <c r="MP16" s="125"/>
      <c r="MQ16" s="125"/>
      <c r="MR16" s="125"/>
      <c r="MS16" s="125"/>
      <c r="MT16" s="125"/>
      <c r="MU16" s="125"/>
      <c r="MV16" s="125"/>
      <c r="MW16" s="125"/>
      <c r="MX16" s="125"/>
      <c r="MY16" s="125"/>
      <c r="MZ16" s="125"/>
      <c r="NA16" s="125"/>
      <c r="NB16" s="125"/>
      <c r="NC16" s="125"/>
      <c r="ND16" s="125"/>
      <c r="NE16" s="125"/>
      <c r="NF16" s="125"/>
      <c r="NG16" s="125"/>
      <c r="NH16" s="125"/>
      <c r="NI16" s="125"/>
      <c r="NJ16" s="125"/>
      <c r="NK16" s="125"/>
      <c r="NL16" s="125"/>
      <c r="NM16" s="125"/>
      <c r="NN16" s="125"/>
      <c r="NO16" s="125"/>
      <c r="NP16" s="125"/>
      <c r="NQ16" s="125"/>
      <c r="NR16" s="125"/>
      <c r="NS16" s="125"/>
      <c r="NT16" s="125"/>
      <c r="NU16" s="125"/>
      <c r="NV16" s="125"/>
      <c r="NW16" s="125"/>
      <c r="NX16" s="125"/>
      <c r="NY16" s="125"/>
      <c r="NZ16" s="125"/>
      <c r="OA16" s="125"/>
      <c r="OB16" s="125"/>
      <c r="OC16" s="125"/>
      <c r="OD16" s="125"/>
      <c r="OE16" s="125"/>
      <c r="OF16" s="125"/>
      <c r="OG16" s="125"/>
      <c r="OH16" s="125"/>
      <c r="OI16" s="125"/>
      <c r="OJ16" s="125"/>
      <c r="OK16" s="125"/>
      <c r="OL16" s="125"/>
      <c r="OM16" s="125"/>
      <c r="ON16" s="125"/>
      <c r="OO16" s="125"/>
      <c r="OP16" s="125"/>
      <c r="OQ16" s="125"/>
      <c r="OR16" s="125"/>
      <c r="OS16" s="125"/>
      <c r="OT16" s="125"/>
      <c r="OU16" s="125"/>
      <c r="OV16" s="125"/>
      <c r="OW16" s="125"/>
      <c r="OX16" s="125"/>
      <c r="OY16" s="125"/>
      <c r="OZ16" s="125"/>
      <c r="PA16" s="125"/>
      <c r="PB16" s="125"/>
      <c r="PC16" s="125"/>
      <c r="PD16" s="125"/>
      <c r="PE16" s="125"/>
      <c r="PF16" s="125"/>
      <c r="PG16" s="125"/>
      <c r="PH16" s="125"/>
      <c r="PI16" s="125"/>
      <c r="PJ16" s="125"/>
      <c r="PK16" s="125"/>
      <c r="PL16" s="125"/>
      <c r="PM16" s="125"/>
      <c r="PN16" s="125"/>
      <c r="PO16" s="125"/>
      <c r="PP16" s="125"/>
      <c r="PQ16" s="125"/>
      <c r="PR16" s="125"/>
      <c r="PS16" s="125"/>
      <c r="PT16" s="125"/>
      <c r="PU16" s="125"/>
      <c r="PV16" s="125"/>
      <c r="PW16" s="125"/>
      <c r="PX16" s="125"/>
      <c r="PY16" s="125"/>
      <c r="PZ16" s="125"/>
      <c r="QA16" s="125"/>
      <c r="QB16" s="125"/>
      <c r="QC16" s="125"/>
      <c r="QD16" s="125"/>
      <c r="QE16" s="125"/>
      <c r="QF16" s="125"/>
      <c r="QG16" s="125"/>
      <c r="QH16" s="125"/>
      <c r="QI16" s="125"/>
      <c r="QJ16" s="125"/>
      <c r="QK16" s="125"/>
      <c r="QL16" s="125"/>
      <c r="QM16" s="125"/>
      <c r="QN16" s="125"/>
      <c r="QO16" s="125"/>
      <c r="QP16" s="125"/>
      <c r="QQ16" s="125"/>
      <c r="QR16" s="125"/>
      <c r="QS16" s="125"/>
      <c r="QT16" s="125"/>
      <c r="QU16" s="125"/>
      <c r="QV16" s="125"/>
      <c r="QW16" s="125"/>
      <c r="QX16" s="125"/>
      <c r="QY16" s="125"/>
      <c r="QZ16" s="125"/>
      <c r="RA16" s="125"/>
      <c r="RB16" s="125"/>
      <c r="RC16" s="125"/>
      <c r="RD16" s="125"/>
      <c r="RE16" s="125"/>
      <c r="RF16" s="125"/>
      <c r="RG16" s="125"/>
      <c r="RH16" s="125"/>
      <c r="RI16" s="125"/>
      <c r="RJ16" s="125"/>
      <c r="RK16" s="125"/>
      <c r="RL16" s="125"/>
      <c r="RM16" s="125"/>
      <c r="RN16" s="125"/>
      <c r="RO16" s="125"/>
      <c r="RP16" s="125"/>
      <c r="RQ16" s="125"/>
      <c r="RR16" s="125"/>
      <c r="RS16" s="125"/>
      <c r="RT16" s="125"/>
      <c r="RU16" s="125"/>
      <c r="RV16" s="125"/>
      <c r="RW16" s="125"/>
      <c r="RX16" s="125"/>
      <c r="RY16" s="125"/>
      <c r="RZ16" s="125"/>
      <c r="SA16" s="125"/>
      <c r="SB16" s="125"/>
      <c r="SC16" s="125"/>
      <c r="SD16" s="125"/>
      <c r="SE16" s="125"/>
      <c r="SF16" s="125"/>
      <c r="SG16" s="125"/>
      <c r="SH16" s="125"/>
      <c r="SI16" s="125"/>
      <c r="SJ16" s="125"/>
      <c r="SK16" s="125"/>
      <c r="SL16" s="125"/>
      <c r="SM16" s="125"/>
      <c r="SN16" s="125"/>
      <c r="SO16" s="125"/>
      <c r="SP16" s="125"/>
      <c r="SQ16" s="125"/>
      <c r="SR16" s="125"/>
      <c r="SS16" s="125"/>
      <c r="ST16" s="125"/>
      <c r="SU16" s="125"/>
      <c r="SV16" s="125"/>
      <c r="SW16" s="125"/>
      <c r="SX16" s="125"/>
      <c r="SY16" s="125"/>
      <c r="SZ16" s="125"/>
      <c r="TA16" s="125"/>
      <c r="TB16" s="125"/>
      <c r="TC16" s="125"/>
      <c r="TD16" s="125"/>
      <c r="TE16" s="125"/>
      <c r="TF16" s="125"/>
      <c r="TG16" s="125"/>
      <c r="TH16" s="125"/>
      <c r="TI16" s="125"/>
      <c r="TJ16" s="125"/>
      <c r="TK16" s="125"/>
      <c r="TL16" s="125"/>
      <c r="TM16" s="125"/>
      <c r="TN16" s="125"/>
      <c r="TO16" s="125"/>
      <c r="TP16" s="125"/>
      <c r="TQ16" s="125"/>
      <c r="TR16" s="125"/>
      <c r="TS16" s="125"/>
      <c r="TT16" s="125"/>
      <c r="TU16" s="125"/>
      <c r="TV16" s="125"/>
      <c r="TW16" s="125"/>
      <c r="TX16" s="125"/>
      <c r="TY16" s="125"/>
      <c r="TZ16" s="125"/>
      <c r="UA16" s="125"/>
      <c r="UB16" s="125"/>
      <c r="UC16" s="125"/>
      <c r="UD16" s="125"/>
      <c r="UE16" s="125"/>
      <c r="UF16" s="125"/>
      <c r="UG16" s="125"/>
      <c r="UH16" s="125"/>
      <c r="UI16" s="125"/>
      <c r="UJ16" s="125"/>
      <c r="UK16" s="125"/>
      <c r="UL16" s="125"/>
      <c r="UM16" s="125"/>
      <c r="UN16" s="125"/>
      <c r="UO16" s="125"/>
      <c r="UP16" s="125"/>
      <c r="UQ16" s="125"/>
      <c r="UR16" s="125"/>
      <c r="US16" s="125"/>
      <c r="UT16" s="125"/>
      <c r="UU16" s="125"/>
      <c r="UV16" s="125"/>
      <c r="UW16" s="125"/>
      <c r="UX16" s="125"/>
      <c r="UY16" s="125"/>
      <c r="UZ16" s="125"/>
      <c r="VA16" s="125"/>
      <c r="VB16" s="125"/>
      <c r="VC16" s="125"/>
      <c r="VD16" s="125"/>
      <c r="VE16" s="125"/>
      <c r="VF16" s="125"/>
      <c r="VG16" s="125"/>
      <c r="VH16" s="125"/>
      <c r="VI16" s="125"/>
      <c r="VJ16" s="125"/>
      <c r="VK16" s="125"/>
      <c r="VL16" s="125"/>
      <c r="VM16" s="125"/>
      <c r="VN16" s="125"/>
      <c r="VO16" s="125"/>
      <c r="VP16" s="125"/>
      <c r="VQ16" s="125"/>
      <c r="VR16" s="125"/>
      <c r="VS16" s="125"/>
      <c r="VT16" s="125"/>
      <c r="VU16" s="125"/>
      <c r="VV16" s="125"/>
      <c r="VW16" s="125"/>
      <c r="VX16" s="125"/>
      <c r="VY16" s="125"/>
      <c r="VZ16" s="125"/>
      <c r="WA16" s="125"/>
      <c r="WB16" s="125"/>
      <c r="WC16" s="125"/>
      <c r="WD16" s="125"/>
      <c r="WE16" s="125"/>
      <c r="WF16" s="125"/>
      <c r="WG16" s="125"/>
      <c r="WH16" s="125"/>
      <c r="WI16" s="125"/>
      <c r="WJ16" s="125"/>
      <c r="WK16" s="125"/>
      <c r="WL16" s="125"/>
      <c r="WM16" s="125"/>
      <c r="WN16" s="125"/>
      <c r="WO16" s="125"/>
      <c r="WP16" s="125"/>
      <c r="WQ16" s="125"/>
      <c r="WR16" s="125"/>
      <c r="WS16" s="125"/>
      <c r="WT16" s="125"/>
      <c r="WU16" s="125"/>
      <c r="WV16" s="125"/>
      <c r="WW16" s="125"/>
      <c r="WX16" s="125"/>
      <c r="WY16" s="125"/>
      <c r="WZ16" s="125"/>
      <c r="XA16" s="125"/>
      <c r="XB16" s="125"/>
      <c r="XC16" s="125"/>
      <c r="XD16" s="125"/>
      <c r="XE16" s="125"/>
      <c r="XF16" s="125"/>
      <c r="XG16" s="125"/>
      <c r="XH16" s="125"/>
      <c r="XI16" s="125"/>
      <c r="XJ16" s="125"/>
      <c r="XK16" s="125"/>
      <c r="XL16" s="125"/>
      <c r="XM16" s="125"/>
      <c r="XN16" s="125"/>
      <c r="XO16" s="125"/>
      <c r="XP16" s="125"/>
      <c r="XQ16" s="125"/>
      <c r="XR16" s="125"/>
      <c r="XS16" s="125"/>
      <c r="XT16" s="125"/>
      <c r="XU16" s="125"/>
      <c r="XV16" s="125"/>
      <c r="XW16" s="125"/>
      <c r="XX16" s="125"/>
      <c r="XY16" s="125"/>
      <c r="XZ16" s="125"/>
      <c r="YA16" s="125"/>
      <c r="YB16" s="125"/>
      <c r="YC16" s="125"/>
      <c r="YD16" s="125"/>
      <c r="YE16" s="125"/>
      <c r="YF16" s="125"/>
      <c r="YG16" s="125"/>
      <c r="YH16" s="125"/>
      <c r="YI16" s="125"/>
      <c r="YJ16" s="125"/>
      <c r="YK16" s="125"/>
      <c r="YL16" s="125"/>
      <c r="YM16" s="125"/>
      <c r="YN16" s="125"/>
      <c r="YO16" s="125"/>
      <c r="YP16" s="125"/>
      <c r="YQ16" s="125"/>
      <c r="YR16" s="125"/>
      <c r="YS16" s="125"/>
      <c r="YT16" s="125"/>
      <c r="YU16" s="125"/>
      <c r="YV16" s="125"/>
      <c r="YW16" s="125"/>
      <c r="YX16" s="125"/>
      <c r="YY16" s="125"/>
      <c r="YZ16" s="125"/>
      <c r="ZA16" s="125"/>
      <c r="ZB16" s="125"/>
      <c r="ZC16" s="125"/>
      <c r="ZD16" s="125"/>
      <c r="ZE16" s="125"/>
      <c r="ZF16" s="125"/>
      <c r="ZG16" s="125"/>
      <c r="ZH16" s="125"/>
      <c r="ZI16" s="125"/>
      <c r="ZJ16" s="125"/>
      <c r="ZK16" s="125"/>
      <c r="ZL16" s="125"/>
      <c r="ZM16" s="125"/>
      <c r="ZN16" s="125"/>
      <c r="ZO16" s="125"/>
      <c r="ZP16" s="125"/>
      <c r="ZQ16" s="125"/>
      <c r="ZR16" s="125"/>
      <c r="ZS16" s="125"/>
      <c r="ZT16" s="125"/>
      <c r="ZU16" s="125"/>
      <c r="ZV16" s="125"/>
      <c r="ZW16" s="125"/>
      <c r="ZX16" s="125"/>
      <c r="ZY16" s="125"/>
      <c r="ZZ16" s="125"/>
      <c r="AAA16" s="125"/>
      <c r="AAB16" s="125"/>
      <c r="AAC16" s="125"/>
      <c r="AAD16" s="125"/>
      <c r="AAE16" s="125"/>
      <c r="AAF16" s="125"/>
      <c r="AAG16" s="125"/>
      <c r="AAH16" s="125"/>
      <c r="AAI16" s="125"/>
      <c r="AAJ16" s="125"/>
      <c r="AAK16" s="125"/>
      <c r="AAL16" s="125"/>
      <c r="AAM16" s="125"/>
      <c r="AAN16" s="125"/>
      <c r="AAO16" s="125"/>
      <c r="AAP16" s="125"/>
      <c r="AAQ16" s="125"/>
      <c r="AAR16" s="125"/>
      <c r="AAS16" s="125"/>
      <c r="AAT16" s="125"/>
      <c r="AAU16" s="125"/>
      <c r="AAV16" s="125"/>
      <c r="AAW16" s="125"/>
      <c r="AAX16" s="125"/>
      <c r="AAY16" s="125"/>
      <c r="AAZ16" s="125"/>
      <c r="ABA16" s="125"/>
      <c r="ABB16" s="125"/>
      <c r="ABC16" s="125"/>
      <c r="ABD16" s="125"/>
      <c r="ABE16" s="125"/>
      <c r="ABF16" s="125"/>
      <c r="ABG16" s="125"/>
      <c r="ABH16" s="125"/>
      <c r="ABI16" s="125"/>
      <c r="ABJ16" s="125"/>
      <c r="ABK16" s="125"/>
      <c r="ABL16" s="125"/>
      <c r="ABM16" s="125"/>
      <c r="ABN16" s="125"/>
      <c r="ABO16" s="125"/>
      <c r="ABP16" s="125"/>
      <c r="ABQ16" s="125"/>
      <c r="ABR16" s="125"/>
      <c r="ABS16" s="125"/>
      <c r="ABT16" s="125"/>
      <c r="ABU16" s="125"/>
      <c r="ABV16" s="125"/>
      <c r="ABW16" s="125"/>
      <c r="ABX16" s="125"/>
      <c r="ABY16" s="125"/>
      <c r="ABZ16" s="125"/>
      <c r="ACA16" s="125"/>
      <c r="ACB16" s="125"/>
      <c r="ACC16" s="125"/>
      <c r="ACD16" s="125"/>
      <c r="ACE16" s="125"/>
      <c r="ACF16" s="125"/>
      <c r="ACG16" s="125"/>
      <c r="ACH16" s="125"/>
      <c r="ACI16" s="125"/>
      <c r="ACJ16" s="125"/>
      <c r="ACK16" s="125"/>
      <c r="ACL16" s="125"/>
      <c r="ACM16" s="125"/>
      <c r="ACN16" s="125"/>
      <c r="ACO16" s="125"/>
      <c r="ACP16" s="125"/>
      <c r="ACQ16" s="125"/>
      <c r="ACR16" s="125"/>
      <c r="ACS16" s="125"/>
      <c r="ACT16" s="125"/>
      <c r="ACU16" s="125"/>
      <c r="ACV16" s="125"/>
      <c r="ACW16" s="125"/>
      <c r="ACX16" s="125"/>
      <c r="ACY16" s="125"/>
      <c r="ACZ16" s="125"/>
      <c r="ADA16" s="125"/>
      <c r="ADB16" s="125"/>
      <c r="ADC16" s="125"/>
      <c r="ADD16" s="125"/>
      <c r="ADE16" s="125"/>
      <c r="ADF16" s="125"/>
      <c r="ADG16" s="125"/>
      <c r="ADH16" s="125"/>
      <c r="ADI16" s="125"/>
      <c r="ADJ16" s="125"/>
      <c r="ADK16" s="125"/>
      <c r="ADL16" s="125"/>
      <c r="ADM16" s="125"/>
      <c r="ADN16" s="125"/>
      <c r="ADO16" s="125"/>
      <c r="ADP16" s="125"/>
      <c r="ADQ16" s="125"/>
      <c r="ADR16" s="125"/>
      <c r="ADS16" s="125"/>
      <c r="ADT16" s="125"/>
      <c r="ADU16" s="125"/>
      <c r="ADV16" s="125"/>
      <c r="ADW16" s="125"/>
      <c r="ADX16" s="125"/>
      <c r="ADY16" s="125"/>
      <c r="ADZ16" s="125"/>
      <c r="AEA16" s="125"/>
      <c r="AEB16" s="125"/>
      <c r="AEC16" s="125"/>
      <c r="AED16" s="125"/>
      <c r="AEE16" s="125"/>
      <c r="AEF16" s="125"/>
      <c r="AEG16" s="125"/>
      <c r="AEH16" s="125"/>
      <c r="AEI16" s="125"/>
      <c r="AEJ16" s="125"/>
      <c r="AEK16" s="125"/>
      <c r="AEL16" s="125"/>
      <c r="AEM16" s="125"/>
      <c r="AEN16" s="125"/>
      <c r="AEO16" s="125"/>
      <c r="AEP16" s="125"/>
      <c r="AEQ16" s="125"/>
      <c r="AER16" s="125"/>
      <c r="AES16" s="125"/>
      <c r="AET16" s="125"/>
      <c r="AEU16" s="125"/>
      <c r="AEV16" s="125"/>
      <c r="AEW16" s="125"/>
      <c r="AEX16" s="125"/>
      <c r="AEY16" s="125"/>
      <c r="AEZ16" s="125"/>
      <c r="AFA16" s="125"/>
      <c r="AFB16" s="125"/>
      <c r="AFC16" s="125"/>
      <c r="AFD16" s="125"/>
      <c r="AFE16" s="125"/>
      <c r="AFF16" s="125"/>
      <c r="AFG16" s="125"/>
      <c r="AFH16" s="125"/>
      <c r="AFI16" s="125"/>
      <c r="AFJ16" s="125"/>
      <c r="AFK16" s="125"/>
      <c r="AFL16" s="125"/>
      <c r="AFM16" s="125"/>
      <c r="AFN16" s="125"/>
      <c r="AFO16" s="125"/>
      <c r="AFP16" s="125"/>
      <c r="AFQ16" s="125"/>
      <c r="AFR16" s="125"/>
      <c r="AFS16" s="125"/>
      <c r="AFT16" s="125"/>
      <c r="AFU16" s="125"/>
      <c r="AFV16" s="125"/>
      <c r="AFW16" s="125"/>
      <c r="AFX16" s="125"/>
      <c r="AFY16" s="125"/>
      <c r="AFZ16" s="125"/>
      <c r="AGA16" s="125"/>
      <c r="AGB16" s="125"/>
      <c r="AGC16" s="125"/>
      <c r="AGD16" s="125"/>
      <c r="AGE16" s="125"/>
      <c r="AGF16" s="125"/>
      <c r="AGG16" s="125"/>
      <c r="AGH16" s="125"/>
      <c r="AGI16" s="125"/>
      <c r="AGJ16" s="125"/>
      <c r="AGK16" s="125"/>
      <c r="AGL16" s="125"/>
      <c r="AGM16" s="125"/>
      <c r="AGN16" s="125"/>
      <c r="AGO16" s="125"/>
      <c r="AGP16" s="125"/>
      <c r="AGQ16" s="125"/>
      <c r="AGR16" s="125"/>
      <c r="AGS16" s="125"/>
      <c r="AGT16" s="125"/>
      <c r="AGU16" s="125"/>
      <c r="AGV16" s="125"/>
      <c r="AGW16" s="125"/>
      <c r="AGX16" s="125"/>
      <c r="AGY16" s="125"/>
      <c r="AGZ16" s="125"/>
      <c r="AHA16" s="125"/>
      <c r="AHB16" s="125"/>
      <c r="AHC16" s="125"/>
      <c r="AHD16" s="125"/>
      <c r="AHE16" s="125"/>
      <c r="AHF16" s="125"/>
      <c r="AHG16" s="125"/>
      <c r="AHH16" s="125"/>
      <c r="AHI16" s="125"/>
      <c r="AHJ16" s="125"/>
      <c r="AHK16" s="125"/>
      <c r="AHL16" s="125"/>
      <c r="AHM16" s="125"/>
      <c r="AHN16" s="125"/>
      <c r="AHO16" s="125"/>
      <c r="AHP16" s="125"/>
      <c r="AHQ16" s="125"/>
      <c r="AHR16" s="125"/>
      <c r="AHS16" s="125"/>
      <c r="AHT16" s="125"/>
      <c r="AHU16" s="125"/>
      <c r="AHV16" s="125"/>
      <c r="AHW16" s="125"/>
      <c r="AHX16" s="125"/>
      <c r="AHY16" s="125"/>
      <c r="AHZ16" s="125"/>
      <c r="AIA16" s="125"/>
      <c r="AIB16" s="125"/>
      <c r="AIC16" s="125"/>
      <c r="AID16" s="125"/>
      <c r="AIE16" s="125"/>
      <c r="AIF16" s="125"/>
      <c r="AIG16" s="125"/>
      <c r="AIH16" s="125"/>
      <c r="AII16" s="125"/>
      <c r="AIJ16" s="125"/>
      <c r="AIK16" s="125"/>
      <c r="AIL16" s="125"/>
      <c r="AIM16" s="125"/>
      <c r="AIN16" s="125"/>
      <c r="AIO16" s="125"/>
      <c r="AIP16" s="125"/>
      <c r="AIQ16" s="125"/>
      <c r="AIR16" s="125"/>
      <c r="AIS16" s="125"/>
      <c r="AIT16" s="125"/>
      <c r="AIU16" s="125"/>
      <c r="AIV16" s="125"/>
      <c r="AIW16" s="125"/>
      <c r="AIX16" s="125"/>
      <c r="AIY16" s="125"/>
      <c r="AIZ16" s="125"/>
      <c r="AJA16" s="125"/>
      <c r="AJB16" s="125"/>
      <c r="AJC16" s="125"/>
      <c r="AJD16" s="125"/>
      <c r="AJE16" s="125"/>
      <c r="AJF16" s="125"/>
      <c r="AJG16" s="125"/>
      <c r="AJH16" s="125"/>
      <c r="AJI16" s="125"/>
      <c r="AJJ16" s="125"/>
      <c r="AJK16" s="125"/>
      <c r="AJL16" s="125"/>
      <c r="AJM16" s="125"/>
      <c r="AJN16" s="125"/>
      <c r="AJO16" s="125"/>
      <c r="AJP16" s="125"/>
      <c r="AJQ16" s="125"/>
      <c r="AJR16" s="125"/>
      <c r="AJS16" s="125"/>
      <c r="AJT16" s="125"/>
      <c r="AJU16" s="125"/>
      <c r="AJV16" s="125"/>
      <c r="AJW16" s="125"/>
      <c r="AJX16" s="125"/>
      <c r="AJY16" s="125"/>
      <c r="AJZ16" s="125"/>
      <c r="AKA16" s="125"/>
      <c r="AKB16" s="125"/>
      <c r="AKC16" s="125"/>
      <c r="AKD16" s="125"/>
      <c r="AKE16" s="125"/>
      <c r="AKF16" s="125"/>
      <c r="AKG16" s="125"/>
      <c r="AKH16" s="125"/>
      <c r="AKI16" s="125"/>
      <c r="AKJ16" s="125"/>
      <c r="AKK16" s="125"/>
      <c r="AKL16" s="125"/>
      <c r="AKM16" s="125"/>
      <c r="AKN16" s="125"/>
      <c r="AKO16" s="125"/>
      <c r="AKP16" s="125"/>
      <c r="AKQ16" s="125"/>
      <c r="AKR16" s="125"/>
      <c r="AKS16" s="125"/>
      <c r="AKT16" s="125"/>
      <c r="AKU16" s="125"/>
      <c r="AKV16" s="125"/>
      <c r="AKW16" s="125"/>
      <c r="AKX16" s="125"/>
      <c r="AKY16" s="125"/>
      <c r="AKZ16" s="125"/>
      <c r="ALA16" s="125"/>
      <c r="ALB16" s="125"/>
      <c r="ALC16" s="125"/>
      <c r="ALD16" s="125"/>
      <c r="ALE16" s="125"/>
      <c r="ALF16" s="125"/>
      <c r="ALG16" s="125"/>
      <c r="ALH16" s="125"/>
      <c r="ALI16" s="125"/>
      <c r="ALJ16" s="125"/>
      <c r="ALK16" s="125"/>
      <c r="ALL16" s="125"/>
      <c r="ALM16" s="125"/>
      <c r="ALN16" s="125"/>
      <c r="ALO16" s="125"/>
      <c r="ALP16" s="125"/>
      <c r="ALQ16" s="125"/>
      <c r="ALR16" s="125"/>
      <c r="ALS16" s="125"/>
      <c r="ALT16" s="125"/>
      <c r="ALU16" s="125"/>
      <c r="ALV16" s="125"/>
      <c r="ALW16" s="125"/>
      <c r="ALX16" s="125"/>
      <c r="ALY16" s="125"/>
      <c r="ALZ16" s="125"/>
      <c r="AMA16" s="125"/>
      <c r="AMB16" s="125"/>
      <c r="AMC16" s="125"/>
      <c r="AMD16" s="125"/>
      <c r="AME16" s="125"/>
      <c r="AMF16" s="125"/>
      <c r="AMG16" s="125"/>
      <c r="AMH16" s="125"/>
    </row>
    <row r="17" customFormat="false" ht="17" hidden="false" customHeight="true" outlineLevel="0" collapsed="false">
      <c r="C17" s="124"/>
      <c r="D17" s="180" t="s">
        <v>128</v>
      </c>
      <c r="E17" s="156"/>
      <c r="F17" s="125"/>
      <c r="G17" s="125"/>
      <c r="H17" s="1"/>
      <c r="M17" s="125"/>
      <c r="S17" s="126"/>
      <c r="T17" s="169"/>
      <c r="U17" s="170"/>
      <c r="V17" s="125"/>
      <c r="W17" s="1"/>
      <c r="X17" s="1"/>
      <c r="Y17" s="180" t="s">
        <v>128</v>
      </c>
      <c r="Z17" s="156"/>
      <c r="AA17" s="125"/>
      <c r="AB17" s="1"/>
      <c r="AC17" s="125"/>
      <c r="AD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125"/>
      <c r="GW17" s="125"/>
      <c r="GX17" s="125"/>
      <c r="GY17" s="125"/>
      <c r="GZ17" s="125"/>
      <c r="HA17" s="125"/>
      <c r="HB17" s="125"/>
      <c r="HC17" s="125"/>
      <c r="HD17" s="125"/>
      <c r="HE17" s="125"/>
      <c r="HF17" s="125"/>
      <c r="HG17" s="125"/>
      <c r="HH17" s="125"/>
      <c r="HI17" s="125"/>
      <c r="HJ17" s="125"/>
      <c r="HK17" s="125"/>
      <c r="HL17" s="125"/>
      <c r="HM17" s="125"/>
      <c r="HN17" s="125"/>
      <c r="HO17" s="125"/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125"/>
      <c r="IB17" s="125"/>
      <c r="IC17" s="125"/>
      <c r="ID17" s="125"/>
      <c r="IE17" s="125"/>
      <c r="IF17" s="125"/>
      <c r="IG17" s="125"/>
      <c r="IH17" s="125"/>
      <c r="II17" s="125"/>
      <c r="IJ17" s="125"/>
      <c r="IK17" s="125"/>
      <c r="IL17" s="125"/>
      <c r="IM17" s="125"/>
      <c r="IN17" s="125"/>
      <c r="IO17" s="125"/>
      <c r="IP17" s="125"/>
      <c r="IQ17" s="125"/>
      <c r="IR17" s="125"/>
      <c r="IS17" s="125"/>
      <c r="IT17" s="125"/>
      <c r="IU17" s="125"/>
      <c r="IV17" s="125"/>
      <c r="IW17" s="125"/>
      <c r="IX17" s="125"/>
      <c r="IY17" s="125"/>
      <c r="IZ17" s="125"/>
      <c r="JA17" s="125"/>
      <c r="JB17" s="125"/>
      <c r="JC17" s="125"/>
      <c r="JD17" s="125"/>
      <c r="JE17" s="125"/>
      <c r="JF17" s="125"/>
      <c r="JG17" s="125"/>
      <c r="JH17" s="125"/>
      <c r="JI17" s="125"/>
      <c r="JJ17" s="125"/>
      <c r="JK17" s="125"/>
      <c r="JL17" s="125"/>
      <c r="JM17" s="125"/>
      <c r="JN17" s="125"/>
      <c r="JO17" s="125"/>
      <c r="JP17" s="125"/>
      <c r="JQ17" s="125"/>
      <c r="JR17" s="125"/>
      <c r="JS17" s="125"/>
      <c r="JT17" s="125"/>
      <c r="JU17" s="125"/>
      <c r="JV17" s="125"/>
      <c r="JW17" s="125"/>
      <c r="JX17" s="125"/>
      <c r="JY17" s="125"/>
      <c r="JZ17" s="125"/>
      <c r="KA17" s="125"/>
      <c r="KB17" s="125"/>
      <c r="KC17" s="125"/>
      <c r="KD17" s="125"/>
      <c r="KE17" s="125"/>
      <c r="KF17" s="125"/>
      <c r="KG17" s="125"/>
      <c r="KH17" s="125"/>
      <c r="KI17" s="125"/>
      <c r="KJ17" s="125"/>
      <c r="KK17" s="125"/>
      <c r="KL17" s="125"/>
      <c r="KM17" s="125"/>
      <c r="KN17" s="125"/>
      <c r="KO17" s="125"/>
      <c r="KP17" s="125"/>
      <c r="KQ17" s="125"/>
      <c r="KR17" s="125"/>
      <c r="KS17" s="125"/>
      <c r="KT17" s="125"/>
      <c r="KU17" s="125"/>
      <c r="KV17" s="125"/>
      <c r="KW17" s="125"/>
      <c r="KX17" s="125"/>
      <c r="KY17" s="125"/>
      <c r="KZ17" s="125"/>
      <c r="LA17" s="125"/>
      <c r="LB17" s="125"/>
      <c r="LC17" s="125"/>
      <c r="LD17" s="125"/>
      <c r="LE17" s="125"/>
      <c r="LF17" s="125"/>
      <c r="LG17" s="125"/>
      <c r="LH17" s="125"/>
      <c r="LI17" s="125"/>
      <c r="LJ17" s="125"/>
      <c r="LK17" s="125"/>
      <c r="LL17" s="125"/>
      <c r="LM17" s="125"/>
      <c r="LN17" s="125"/>
      <c r="LO17" s="125"/>
      <c r="LP17" s="125"/>
      <c r="LQ17" s="125"/>
      <c r="LR17" s="125"/>
      <c r="LS17" s="125"/>
      <c r="LT17" s="125"/>
      <c r="LU17" s="125"/>
      <c r="LV17" s="125"/>
      <c r="LW17" s="125"/>
      <c r="LX17" s="125"/>
      <c r="LY17" s="125"/>
      <c r="LZ17" s="125"/>
      <c r="MA17" s="125"/>
      <c r="MB17" s="125"/>
      <c r="MC17" s="125"/>
      <c r="MD17" s="125"/>
      <c r="ME17" s="125"/>
      <c r="MF17" s="125"/>
      <c r="MG17" s="125"/>
      <c r="MH17" s="125"/>
      <c r="MI17" s="125"/>
      <c r="MJ17" s="125"/>
      <c r="MK17" s="125"/>
      <c r="ML17" s="125"/>
      <c r="MM17" s="125"/>
      <c r="MN17" s="125"/>
      <c r="MO17" s="125"/>
      <c r="MP17" s="125"/>
      <c r="MQ17" s="125"/>
      <c r="MR17" s="125"/>
      <c r="MS17" s="125"/>
      <c r="MT17" s="125"/>
      <c r="MU17" s="125"/>
      <c r="MV17" s="125"/>
      <c r="MW17" s="125"/>
      <c r="MX17" s="125"/>
      <c r="MY17" s="125"/>
      <c r="MZ17" s="125"/>
      <c r="NA17" s="125"/>
      <c r="NB17" s="125"/>
      <c r="NC17" s="125"/>
      <c r="ND17" s="125"/>
      <c r="NE17" s="125"/>
      <c r="NF17" s="125"/>
      <c r="NG17" s="125"/>
      <c r="NH17" s="125"/>
      <c r="NI17" s="125"/>
      <c r="NJ17" s="125"/>
      <c r="NK17" s="125"/>
      <c r="NL17" s="125"/>
      <c r="NM17" s="125"/>
      <c r="NN17" s="125"/>
      <c r="NO17" s="125"/>
      <c r="NP17" s="125"/>
      <c r="NQ17" s="125"/>
      <c r="NR17" s="125"/>
      <c r="NS17" s="125"/>
      <c r="NT17" s="125"/>
      <c r="NU17" s="125"/>
      <c r="NV17" s="125"/>
      <c r="NW17" s="125"/>
      <c r="NX17" s="125"/>
      <c r="NY17" s="125"/>
      <c r="NZ17" s="125"/>
      <c r="OA17" s="125"/>
      <c r="OB17" s="125"/>
      <c r="OC17" s="125"/>
      <c r="OD17" s="125"/>
      <c r="OE17" s="125"/>
      <c r="OF17" s="125"/>
      <c r="OG17" s="125"/>
      <c r="OH17" s="125"/>
      <c r="OI17" s="125"/>
      <c r="OJ17" s="125"/>
      <c r="OK17" s="125"/>
      <c r="OL17" s="125"/>
      <c r="OM17" s="125"/>
      <c r="ON17" s="125"/>
      <c r="OO17" s="125"/>
      <c r="OP17" s="125"/>
      <c r="OQ17" s="125"/>
      <c r="OR17" s="125"/>
      <c r="OS17" s="125"/>
      <c r="OT17" s="125"/>
      <c r="OU17" s="125"/>
      <c r="OV17" s="125"/>
      <c r="OW17" s="125"/>
      <c r="OX17" s="125"/>
      <c r="OY17" s="125"/>
      <c r="OZ17" s="125"/>
      <c r="PA17" s="125"/>
      <c r="PB17" s="125"/>
      <c r="PC17" s="125"/>
      <c r="PD17" s="125"/>
      <c r="PE17" s="125"/>
      <c r="PF17" s="125"/>
      <c r="PG17" s="125"/>
      <c r="PH17" s="125"/>
      <c r="PI17" s="125"/>
      <c r="PJ17" s="125"/>
      <c r="PK17" s="125"/>
      <c r="PL17" s="125"/>
      <c r="PM17" s="125"/>
      <c r="PN17" s="125"/>
      <c r="PO17" s="125"/>
      <c r="PP17" s="125"/>
      <c r="PQ17" s="125"/>
      <c r="PR17" s="125"/>
      <c r="PS17" s="125"/>
      <c r="PT17" s="125"/>
      <c r="PU17" s="125"/>
      <c r="PV17" s="125"/>
      <c r="PW17" s="125"/>
      <c r="PX17" s="125"/>
      <c r="PY17" s="125"/>
      <c r="PZ17" s="125"/>
      <c r="QA17" s="125"/>
      <c r="QB17" s="125"/>
      <c r="QC17" s="125"/>
      <c r="QD17" s="125"/>
      <c r="QE17" s="125"/>
      <c r="QF17" s="125"/>
      <c r="QG17" s="125"/>
      <c r="QH17" s="125"/>
      <c r="QI17" s="125"/>
      <c r="QJ17" s="125"/>
      <c r="QK17" s="125"/>
      <c r="QL17" s="125"/>
      <c r="QM17" s="125"/>
      <c r="QN17" s="125"/>
      <c r="QO17" s="125"/>
      <c r="QP17" s="125"/>
      <c r="QQ17" s="125"/>
      <c r="QR17" s="125"/>
      <c r="QS17" s="125"/>
      <c r="QT17" s="125"/>
      <c r="QU17" s="125"/>
      <c r="QV17" s="125"/>
      <c r="QW17" s="125"/>
      <c r="QX17" s="125"/>
      <c r="QY17" s="125"/>
      <c r="QZ17" s="125"/>
      <c r="RA17" s="125"/>
      <c r="RB17" s="125"/>
      <c r="RC17" s="125"/>
      <c r="RD17" s="125"/>
      <c r="RE17" s="125"/>
      <c r="RF17" s="125"/>
      <c r="RG17" s="125"/>
      <c r="RH17" s="125"/>
      <c r="RI17" s="125"/>
      <c r="RJ17" s="125"/>
      <c r="RK17" s="125"/>
      <c r="RL17" s="125"/>
      <c r="RM17" s="125"/>
      <c r="RN17" s="125"/>
      <c r="RO17" s="125"/>
      <c r="RP17" s="125"/>
      <c r="RQ17" s="125"/>
      <c r="RR17" s="125"/>
      <c r="RS17" s="125"/>
      <c r="RT17" s="125"/>
      <c r="RU17" s="125"/>
      <c r="RV17" s="125"/>
      <c r="RW17" s="125"/>
      <c r="RX17" s="125"/>
      <c r="RY17" s="125"/>
      <c r="RZ17" s="125"/>
      <c r="SA17" s="125"/>
      <c r="SB17" s="125"/>
      <c r="SC17" s="125"/>
      <c r="SD17" s="125"/>
      <c r="SE17" s="125"/>
      <c r="SF17" s="125"/>
      <c r="SG17" s="125"/>
      <c r="SH17" s="125"/>
      <c r="SI17" s="125"/>
      <c r="SJ17" s="125"/>
      <c r="SK17" s="125"/>
      <c r="SL17" s="125"/>
      <c r="SM17" s="125"/>
      <c r="SN17" s="125"/>
      <c r="SO17" s="125"/>
      <c r="SP17" s="125"/>
      <c r="SQ17" s="125"/>
      <c r="SR17" s="125"/>
      <c r="SS17" s="125"/>
      <c r="ST17" s="125"/>
      <c r="SU17" s="125"/>
      <c r="SV17" s="125"/>
      <c r="SW17" s="125"/>
      <c r="SX17" s="125"/>
      <c r="SY17" s="125"/>
      <c r="SZ17" s="125"/>
      <c r="TA17" s="125"/>
      <c r="TB17" s="125"/>
      <c r="TC17" s="125"/>
      <c r="TD17" s="125"/>
      <c r="TE17" s="125"/>
      <c r="TF17" s="125"/>
      <c r="TG17" s="125"/>
      <c r="TH17" s="125"/>
      <c r="TI17" s="125"/>
      <c r="TJ17" s="125"/>
      <c r="TK17" s="125"/>
      <c r="TL17" s="125"/>
      <c r="TM17" s="125"/>
      <c r="TN17" s="125"/>
      <c r="TO17" s="125"/>
      <c r="TP17" s="125"/>
      <c r="TQ17" s="125"/>
      <c r="TR17" s="125"/>
      <c r="TS17" s="125"/>
      <c r="TT17" s="125"/>
      <c r="TU17" s="125"/>
      <c r="TV17" s="125"/>
      <c r="TW17" s="125"/>
      <c r="TX17" s="125"/>
      <c r="TY17" s="125"/>
      <c r="TZ17" s="125"/>
      <c r="UA17" s="125"/>
      <c r="UB17" s="125"/>
      <c r="UC17" s="125"/>
      <c r="UD17" s="125"/>
      <c r="UE17" s="125"/>
      <c r="UF17" s="125"/>
      <c r="UG17" s="125"/>
      <c r="UH17" s="125"/>
      <c r="UI17" s="125"/>
      <c r="UJ17" s="125"/>
      <c r="UK17" s="125"/>
      <c r="UL17" s="125"/>
      <c r="UM17" s="125"/>
      <c r="UN17" s="125"/>
      <c r="UO17" s="125"/>
      <c r="UP17" s="125"/>
      <c r="UQ17" s="125"/>
      <c r="UR17" s="125"/>
      <c r="US17" s="125"/>
      <c r="UT17" s="125"/>
      <c r="UU17" s="125"/>
      <c r="UV17" s="125"/>
      <c r="UW17" s="125"/>
      <c r="UX17" s="125"/>
      <c r="UY17" s="125"/>
      <c r="UZ17" s="125"/>
      <c r="VA17" s="125"/>
      <c r="VB17" s="125"/>
      <c r="VC17" s="125"/>
      <c r="VD17" s="125"/>
      <c r="VE17" s="125"/>
      <c r="VF17" s="125"/>
      <c r="VG17" s="125"/>
      <c r="VH17" s="125"/>
      <c r="VI17" s="125"/>
      <c r="VJ17" s="125"/>
      <c r="VK17" s="125"/>
      <c r="VL17" s="125"/>
      <c r="VM17" s="125"/>
      <c r="VN17" s="125"/>
      <c r="VO17" s="125"/>
      <c r="VP17" s="125"/>
      <c r="VQ17" s="125"/>
      <c r="VR17" s="125"/>
      <c r="VS17" s="125"/>
      <c r="VT17" s="125"/>
      <c r="VU17" s="125"/>
      <c r="VV17" s="125"/>
      <c r="VW17" s="125"/>
      <c r="VX17" s="125"/>
      <c r="VY17" s="125"/>
      <c r="VZ17" s="125"/>
      <c r="WA17" s="125"/>
      <c r="WB17" s="125"/>
      <c r="WC17" s="125"/>
      <c r="WD17" s="125"/>
      <c r="WE17" s="125"/>
      <c r="WF17" s="125"/>
      <c r="WG17" s="125"/>
      <c r="WH17" s="125"/>
      <c r="WI17" s="125"/>
      <c r="WJ17" s="125"/>
      <c r="WK17" s="125"/>
      <c r="WL17" s="125"/>
      <c r="WM17" s="125"/>
      <c r="WN17" s="125"/>
      <c r="WO17" s="125"/>
      <c r="WP17" s="125"/>
      <c r="WQ17" s="125"/>
      <c r="WR17" s="125"/>
      <c r="WS17" s="125"/>
      <c r="WT17" s="125"/>
      <c r="WU17" s="125"/>
      <c r="WV17" s="125"/>
      <c r="WW17" s="125"/>
      <c r="WX17" s="125"/>
      <c r="WY17" s="125"/>
      <c r="WZ17" s="125"/>
      <c r="XA17" s="125"/>
      <c r="XB17" s="125"/>
      <c r="XC17" s="125"/>
      <c r="XD17" s="125"/>
      <c r="XE17" s="125"/>
      <c r="XF17" s="125"/>
      <c r="XG17" s="125"/>
      <c r="XH17" s="125"/>
      <c r="XI17" s="125"/>
      <c r="XJ17" s="125"/>
      <c r="XK17" s="125"/>
      <c r="XL17" s="125"/>
      <c r="XM17" s="125"/>
      <c r="XN17" s="125"/>
      <c r="XO17" s="125"/>
      <c r="XP17" s="125"/>
      <c r="XQ17" s="125"/>
      <c r="XR17" s="125"/>
      <c r="XS17" s="125"/>
      <c r="XT17" s="125"/>
      <c r="XU17" s="125"/>
      <c r="XV17" s="125"/>
      <c r="XW17" s="125"/>
      <c r="XX17" s="125"/>
      <c r="XY17" s="125"/>
      <c r="XZ17" s="125"/>
      <c r="YA17" s="125"/>
      <c r="YB17" s="125"/>
      <c r="YC17" s="125"/>
      <c r="YD17" s="125"/>
      <c r="YE17" s="125"/>
      <c r="YF17" s="125"/>
      <c r="YG17" s="125"/>
      <c r="YH17" s="125"/>
      <c r="YI17" s="125"/>
      <c r="YJ17" s="125"/>
      <c r="YK17" s="125"/>
      <c r="YL17" s="125"/>
      <c r="YM17" s="125"/>
      <c r="YN17" s="125"/>
      <c r="YO17" s="125"/>
      <c r="YP17" s="125"/>
      <c r="YQ17" s="125"/>
      <c r="YR17" s="125"/>
      <c r="YS17" s="125"/>
      <c r="YT17" s="125"/>
      <c r="YU17" s="125"/>
      <c r="YV17" s="125"/>
      <c r="YW17" s="125"/>
      <c r="YX17" s="125"/>
      <c r="YY17" s="125"/>
      <c r="YZ17" s="125"/>
      <c r="ZA17" s="125"/>
      <c r="ZB17" s="125"/>
      <c r="ZC17" s="125"/>
      <c r="ZD17" s="125"/>
      <c r="ZE17" s="125"/>
      <c r="ZF17" s="125"/>
      <c r="ZG17" s="125"/>
      <c r="ZH17" s="125"/>
      <c r="ZI17" s="125"/>
      <c r="ZJ17" s="125"/>
      <c r="ZK17" s="125"/>
      <c r="ZL17" s="125"/>
      <c r="ZM17" s="125"/>
      <c r="ZN17" s="125"/>
      <c r="ZO17" s="125"/>
      <c r="ZP17" s="125"/>
      <c r="ZQ17" s="125"/>
      <c r="ZR17" s="125"/>
      <c r="ZS17" s="125"/>
      <c r="ZT17" s="125"/>
      <c r="ZU17" s="125"/>
      <c r="ZV17" s="125"/>
      <c r="ZW17" s="125"/>
      <c r="ZX17" s="125"/>
      <c r="ZY17" s="125"/>
      <c r="ZZ17" s="125"/>
      <c r="AAA17" s="125"/>
      <c r="AAB17" s="125"/>
      <c r="AAC17" s="125"/>
      <c r="AAD17" s="125"/>
      <c r="AAE17" s="125"/>
      <c r="AAF17" s="125"/>
      <c r="AAG17" s="125"/>
      <c r="AAH17" s="125"/>
      <c r="AAI17" s="125"/>
      <c r="AAJ17" s="125"/>
      <c r="AAK17" s="125"/>
      <c r="AAL17" s="125"/>
      <c r="AAM17" s="125"/>
      <c r="AAN17" s="125"/>
      <c r="AAO17" s="125"/>
      <c r="AAP17" s="125"/>
      <c r="AAQ17" s="125"/>
      <c r="AAR17" s="125"/>
      <c r="AAS17" s="125"/>
      <c r="AAT17" s="125"/>
      <c r="AAU17" s="125"/>
      <c r="AAV17" s="125"/>
      <c r="AAW17" s="125"/>
      <c r="AAX17" s="125"/>
      <c r="AAY17" s="125"/>
      <c r="AAZ17" s="125"/>
      <c r="ABA17" s="125"/>
      <c r="ABB17" s="125"/>
      <c r="ABC17" s="125"/>
      <c r="ABD17" s="125"/>
      <c r="ABE17" s="125"/>
      <c r="ABF17" s="125"/>
      <c r="ABG17" s="125"/>
      <c r="ABH17" s="125"/>
      <c r="ABI17" s="125"/>
      <c r="ABJ17" s="125"/>
      <c r="ABK17" s="125"/>
      <c r="ABL17" s="125"/>
      <c r="ABM17" s="125"/>
      <c r="ABN17" s="125"/>
      <c r="ABO17" s="125"/>
      <c r="ABP17" s="125"/>
      <c r="ABQ17" s="125"/>
      <c r="ABR17" s="125"/>
      <c r="ABS17" s="125"/>
      <c r="ABT17" s="125"/>
      <c r="ABU17" s="125"/>
      <c r="ABV17" s="125"/>
      <c r="ABW17" s="125"/>
      <c r="ABX17" s="125"/>
      <c r="ABY17" s="125"/>
      <c r="ABZ17" s="125"/>
      <c r="ACA17" s="125"/>
      <c r="ACB17" s="125"/>
      <c r="ACC17" s="125"/>
      <c r="ACD17" s="125"/>
      <c r="ACE17" s="125"/>
      <c r="ACF17" s="125"/>
      <c r="ACG17" s="125"/>
      <c r="ACH17" s="125"/>
      <c r="ACI17" s="125"/>
      <c r="ACJ17" s="125"/>
      <c r="ACK17" s="125"/>
      <c r="ACL17" s="125"/>
      <c r="ACM17" s="125"/>
      <c r="ACN17" s="125"/>
      <c r="ACO17" s="125"/>
      <c r="ACP17" s="125"/>
      <c r="ACQ17" s="125"/>
      <c r="ACR17" s="125"/>
      <c r="ACS17" s="125"/>
      <c r="ACT17" s="125"/>
      <c r="ACU17" s="125"/>
      <c r="ACV17" s="125"/>
      <c r="ACW17" s="125"/>
      <c r="ACX17" s="125"/>
      <c r="ACY17" s="125"/>
      <c r="ACZ17" s="125"/>
      <c r="ADA17" s="125"/>
      <c r="ADB17" s="125"/>
      <c r="ADC17" s="125"/>
      <c r="ADD17" s="125"/>
      <c r="ADE17" s="125"/>
      <c r="ADF17" s="125"/>
      <c r="ADG17" s="125"/>
      <c r="ADH17" s="125"/>
      <c r="ADI17" s="125"/>
      <c r="ADJ17" s="125"/>
      <c r="ADK17" s="125"/>
      <c r="ADL17" s="125"/>
      <c r="ADM17" s="125"/>
      <c r="ADN17" s="125"/>
      <c r="ADO17" s="125"/>
      <c r="ADP17" s="125"/>
      <c r="ADQ17" s="125"/>
      <c r="ADR17" s="125"/>
      <c r="ADS17" s="125"/>
      <c r="ADT17" s="125"/>
      <c r="ADU17" s="125"/>
      <c r="ADV17" s="125"/>
      <c r="ADW17" s="125"/>
      <c r="ADX17" s="125"/>
      <c r="ADY17" s="125"/>
      <c r="ADZ17" s="125"/>
      <c r="AEA17" s="125"/>
      <c r="AEB17" s="125"/>
      <c r="AEC17" s="125"/>
      <c r="AED17" s="125"/>
      <c r="AEE17" s="125"/>
      <c r="AEF17" s="125"/>
      <c r="AEG17" s="125"/>
      <c r="AEH17" s="125"/>
      <c r="AEI17" s="125"/>
      <c r="AEJ17" s="125"/>
      <c r="AEK17" s="125"/>
      <c r="AEL17" s="125"/>
      <c r="AEM17" s="125"/>
      <c r="AEN17" s="125"/>
      <c r="AEO17" s="125"/>
      <c r="AEP17" s="125"/>
      <c r="AEQ17" s="125"/>
      <c r="AER17" s="125"/>
      <c r="AES17" s="125"/>
      <c r="AET17" s="125"/>
      <c r="AEU17" s="125"/>
      <c r="AEV17" s="125"/>
      <c r="AEW17" s="125"/>
      <c r="AEX17" s="125"/>
      <c r="AEY17" s="125"/>
      <c r="AEZ17" s="125"/>
      <c r="AFA17" s="125"/>
      <c r="AFB17" s="125"/>
      <c r="AFC17" s="125"/>
      <c r="AFD17" s="125"/>
      <c r="AFE17" s="125"/>
      <c r="AFF17" s="125"/>
      <c r="AFG17" s="125"/>
      <c r="AFH17" s="125"/>
      <c r="AFI17" s="125"/>
      <c r="AFJ17" s="125"/>
      <c r="AFK17" s="125"/>
      <c r="AFL17" s="125"/>
      <c r="AFM17" s="125"/>
      <c r="AFN17" s="125"/>
      <c r="AFO17" s="125"/>
      <c r="AFP17" s="125"/>
      <c r="AFQ17" s="125"/>
      <c r="AFR17" s="125"/>
      <c r="AFS17" s="125"/>
      <c r="AFT17" s="125"/>
      <c r="AFU17" s="125"/>
      <c r="AFV17" s="125"/>
      <c r="AFW17" s="125"/>
      <c r="AFX17" s="125"/>
      <c r="AFY17" s="125"/>
      <c r="AFZ17" s="125"/>
      <c r="AGA17" s="125"/>
      <c r="AGB17" s="125"/>
      <c r="AGC17" s="125"/>
      <c r="AGD17" s="125"/>
      <c r="AGE17" s="125"/>
      <c r="AGF17" s="125"/>
      <c r="AGG17" s="125"/>
      <c r="AGH17" s="125"/>
      <c r="AGI17" s="125"/>
      <c r="AGJ17" s="125"/>
      <c r="AGK17" s="125"/>
      <c r="AGL17" s="125"/>
      <c r="AGM17" s="125"/>
      <c r="AGN17" s="125"/>
      <c r="AGO17" s="125"/>
      <c r="AGP17" s="125"/>
      <c r="AGQ17" s="125"/>
      <c r="AGR17" s="125"/>
      <c r="AGS17" s="125"/>
      <c r="AGT17" s="125"/>
      <c r="AGU17" s="125"/>
      <c r="AGV17" s="125"/>
      <c r="AGW17" s="125"/>
      <c r="AGX17" s="125"/>
      <c r="AGY17" s="125"/>
      <c r="AGZ17" s="125"/>
      <c r="AHA17" s="125"/>
      <c r="AHB17" s="125"/>
      <c r="AHC17" s="125"/>
      <c r="AHD17" s="125"/>
      <c r="AHE17" s="125"/>
      <c r="AHF17" s="125"/>
      <c r="AHG17" s="125"/>
      <c r="AHH17" s="125"/>
      <c r="AHI17" s="125"/>
      <c r="AHJ17" s="125"/>
      <c r="AHK17" s="125"/>
      <c r="AHL17" s="125"/>
      <c r="AHM17" s="125"/>
      <c r="AHN17" s="125"/>
      <c r="AHO17" s="125"/>
      <c r="AHP17" s="125"/>
      <c r="AHQ17" s="125"/>
      <c r="AHR17" s="125"/>
      <c r="AHS17" s="125"/>
      <c r="AHT17" s="125"/>
      <c r="AHU17" s="125"/>
      <c r="AHV17" s="125"/>
      <c r="AHW17" s="125"/>
      <c r="AHX17" s="125"/>
      <c r="AHY17" s="125"/>
      <c r="AHZ17" s="125"/>
      <c r="AIA17" s="125"/>
      <c r="AIB17" s="125"/>
      <c r="AIC17" s="125"/>
      <c r="AID17" s="125"/>
      <c r="AIE17" s="125"/>
      <c r="AIF17" s="125"/>
      <c r="AIG17" s="125"/>
      <c r="AIH17" s="125"/>
      <c r="AII17" s="125"/>
      <c r="AIJ17" s="125"/>
      <c r="AIK17" s="125"/>
      <c r="AIL17" s="125"/>
      <c r="AIM17" s="125"/>
      <c r="AIN17" s="125"/>
      <c r="AIO17" s="125"/>
      <c r="AIP17" s="125"/>
      <c r="AIQ17" s="125"/>
      <c r="AIR17" s="125"/>
      <c r="AIS17" s="125"/>
      <c r="AIT17" s="125"/>
      <c r="AIU17" s="125"/>
      <c r="AIV17" s="125"/>
      <c r="AIW17" s="125"/>
      <c r="AIX17" s="125"/>
      <c r="AIY17" s="125"/>
      <c r="AIZ17" s="125"/>
      <c r="AJA17" s="125"/>
      <c r="AJB17" s="125"/>
      <c r="AJC17" s="125"/>
      <c r="AJD17" s="125"/>
      <c r="AJE17" s="125"/>
      <c r="AJF17" s="125"/>
      <c r="AJG17" s="125"/>
      <c r="AJH17" s="125"/>
      <c r="AJI17" s="125"/>
      <c r="AJJ17" s="125"/>
      <c r="AJK17" s="125"/>
      <c r="AJL17" s="125"/>
      <c r="AJM17" s="125"/>
      <c r="AJN17" s="125"/>
      <c r="AJO17" s="125"/>
      <c r="AJP17" s="125"/>
      <c r="AJQ17" s="125"/>
      <c r="AJR17" s="125"/>
      <c r="AJS17" s="125"/>
      <c r="AJT17" s="125"/>
      <c r="AJU17" s="125"/>
      <c r="AJV17" s="125"/>
      <c r="AJW17" s="125"/>
      <c r="AJX17" s="125"/>
      <c r="AJY17" s="125"/>
      <c r="AJZ17" s="125"/>
      <c r="AKA17" s="125"/>
      <c r="AKB17" s="125"/>
      <c r="AKC17" s="125"/>
      <c r="AKD17" s="125"/>
      <c r="AKE17" s="125"/>
      <c r="AKF17" s="125"/>
      <c r="AKG17" s="125"/>
      <c r="AKH17" s="125"/>
      <c r="AKI17" s="125"/>
      <c r="AKJ17" s="125"/>
      <c r="AKK17" s="125"/>
      <c r="AKL17" s="125"/>
      <c r="AKM17" s="125"/>
      <c r="AKN17" s="125"/>
      <c r="AKO17" s="125"/>
      <c r="AKP17" s="125"/>
      <c r="AKQ17" s="125"/>
      <c r="AKR17" s="125"/>
      <c r="AKS17" s="125"/>
      <c r="AKT17" s="125"/>
      <c r="AKU17" s="125"/>
      <c r="AKV17" s="125"/>
      <c r="AKW17" s="125"/>
      <c r="AKX17" s="125"/>
      <c r="AKY17" s="125"/>
      <c r="AKZ17" s="125"/>
      <c r="ALA17" s="125"/>
      <c r="ALB17" s="125"/>
      <c r="ALC17" s="125"/>
      <c r="ALD17" s="125"/>
      <c r="ALE17" s="125"/>
      <c r="ALF17" s="125"/>
      <c r="ALG17" s="125"/>
      <c r="ALH17" s="125"/>
      <c r="ALI17" s="125"/>
      <c r="ALJ17" s="125"/>
      <c r="ALK17" s="125"/>
      <c r="ALL17" s="125"/>
      <c r="ALM17" s="125"/>
      <c r="ALN17" s="125"/>
      <c r="ALO17" s="125"/>
      <c r="ALP17" s="125"/>
      <c r="ALQ17" s="125"/>
      <c r="ALR17" s="125"/>
      <c r="ALS17" s="125"/>
      <c r="ALT17" s="125"/>
      <c r="ALU17" s="125"/>
      <c r="ALV17" s="125"/>
      <c r="ALW17" s="125"/>
      <c r="ALX17" s="125"/>
      <c r="ALY17" s="125"/>
      <c r="ALZ17" s="125"/>
      <c r="AMA17" s="125"/>
      <c r="AMB17" s="125"/>
      <c r="AMC17" s="125"/>
      <c r="AMD17" s="125"/>
      <c r="AME17" s="125"/>
      <c r="AMF17" s="125"/>
      <c r="AMG17" s="125"/>
      <c r="AMH17" s="125"/>
    </row>
    <row r="18" customFormat="false" ht="17" hidden="false" customHeight="true" outlineLevel="0" collapsed="false">
      <c r="H18" s="1"/>
      <c r="M18" s="125"/>
      <c r="S18" s="126"/>
      <c r="T18" s="169"/>
      <c r="U18" s="170"/>
      <c r="V18" s="125"/>
      <c r="W18" s="125"/>
      <c r="X18" s="125"/>
      <c r="Y18" s="125"/>
      <c r="Z18" s="125"/>
      <c r="AA18" s="1"/>
      <c r="AB18" s="1"/>
      <c r="AC18" s="1"/>
      <c r="AD18" s="1"/>
      <c r="AE18" s="1"/>
      <c r="AF18" s="1"/>
      <c r="AG18" s="1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125"/>
      <c r="GW18" s="125"/>
      <c r="GX18" s="125"/>
      <c r="GY18" s="125"/>
      <c r="GZ18" s="125"/>
      <c r="HA18" s="125"/>
      <c r="HB18" s="125"/>
      <c r="HC18" s="125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5"/>
      <c r="HS18" s="125"/>
      <c r="HT18" s="125"/>
      <c r="HU18" s="125"/>
      <c r="HV18" s="125"/>
      <c r="HW18" s="125"/>
      <c r="HX18" s="125"/>
      <c r="HY18" s="125"/>
      <c r="HZ18" s="125"/>
      <c r="IA18" s="125"/>
      <c r="IB18" s="125"/>
      <c r="IC18" s="125"/>
      <c r="ID18" s="125"/>
      <c r="IE18" s="125"/>
      <c r="IF18" s="125"/>
      <c r="IG18" s="125"/>
      <c r="IH18" s="125"/>
      <c r="II18" s="125"/>
      <c r="IJ18" s="125"/>
      <c r="IK18" s="125"/>
      <c r="IL18" s="125"/>
      <c r="IM18" s="125"/>
      <c r="IN18" s="125"/>
      <c r="IO18" s="125"/>
      <c r="IP18" s="125"/>
      <c r="IQ18" s="125"/>
      <c r="IR18" s="125"/>
      <c r="IS18" s="125"/>
      <c r="IT18" s="125"/>
      <c r="IU18" s="125"/>
      <c r="IV18" s="125"/>
      <c r="IW18" s="125"/>
      <c r="IX18" s="125"/>
      <c r="IY18" s="125"/>
      <c r="IZ18" s="125"/>
      <c r="JA18" s="125"/>
      <c r="JB18" s="125"/>
      <c r="JC18" s="125"/>
      <c r="JD18" s="125"/>
      <c r="JE18" s="125"/>
      <c r="JF18" s="125"/>
      <c r="JG18" s="125"/>
      <c r="JH18" s="125"/>
      <c r="JI18" s="125"/>
      <c r="JJ18" s="125"/>
      <c r="JK18" s="125"/>
      <c r="JL18" s="125"/>
      <c r="JM18" s="125"/>
      <c r="JN18" s="125"/>
      <c r="JO18" s="125"/>
      <c r="JP18" s="125"/>
      <c r="JQ18" s="125"/>
      <c r="JR18" s="125"/>
      <c r="JS18" s="125"/>
      <c r="JT18" s="125"/>
      <c r="JU18" s="125"/>
      <c r="JV18" s="125"/>
      <c r="JW18" s="125"/>
      <c r="JX18" s="125"/>
      <c r="JY18" s="125"/>
      <c r="JZ18" s="125"/>
      <c r="KA18" s="125"/>
      <c r="KB18" s="125"/>
      <c r="KC18" s="125"/>
      <c r="KD18" s="125"/>
      <c r="KE18" s="125"/>
      <c r="KF18" s="125"/>
      <c r="KG18" s="125"/>
      <c r="KH18" s="125"/>
      <c r="KI18" s="125"/>
      <c r="KJ18" s="125"/>
      <c r="KK18" s="125"/>
      <c r="KL18" s="125"/>
      <c r="KM18" s="125"/>
      <c r="KN18" s="125"/>
      <c r="KO18" s="125"/>
      <c r="KP18" s="125"/>
      <c r="KQ18" s="125"/>
      <c r="KR18" s="125"/>
      <c r="KS18" s="125"/>
      <c r="KT18" s="125"/>
      <c r="KU18" s="125"/>
      <c r="KV18" s="125"/>
      <c r="KW18" s="125"/>
      <c r="KX18" s="125"/>
      <c r="KY18" s="125"/>
      <c r="KZ18" s="125"/>
      <c r="LA18" s="125"/>
      <c r="LB18" s="125"/>
      <c r="LC18" s="125"/>
      <c r="LD18" s="125"/>
      <c r="LE18" s="125"/>
      <c r="LF18" s="125"/>
      <c r="LG18" s="125"/>
      <c r="LH18" s="125"/>
      <c r="LI18" s="125"/>
      <c r="LJ18" s="125"/>
      <c r="LK18" s="125"/>
      <c r="LL18" s="125"/>
      <c r="LM18" s="125"/>
      <c r="LN18" s="125"/>
      <c r="LO18" s="125"/>
      <c r="LP18" s="125"/>
      <c r="LQ18" s="125"/>
      <c r="LR18" s="125"/>
      <c r="LS18" s="125"/>
      <c r="LT18" s="125"/>
      <c r="LU18" s="125"/>
      <c r="LV18" s="125"/>
      <c r="LW18" s="125"/>
      <c r="LX18" s="125"/>
      <c r="LY18" s="125"/>
      <c r="LZ18" s="125"/>
      <c r="MA18" s="125"/>
      <c r="MB18" s="125"/>
      <c r="MC18" s="125"/>
      <c r="MD18" s="125"/>
      <c r="ME18" s="125"/>
      <c r="MF18" s="125"/>
      <c r="MG18" s="125"/>
      <c r="MH18" s="125"/>
      <c r="MI18" s="125"/>
      <c r="MJ18" s="125"/>
      <c r="MK18" s="125"/>
      <c r="ML18" s="125"/>
      <c r="MM18" s="125"/>
      <c r="MN18" s="125"/>
      <c r="MO18" s="125"/>
      <c r="MP18" s="125"/>
      <c r="MQ18" s="125"/>
      <c r="MR18" s="125"/>
      <c r="MS18" s="125"/>
      <c r="MT18" s="125"/>
      <c r="MU18" s="125"/>
      <c r="MV18" s="125"/>
      <c r="MW18" s="125"/>
      <c r="MX18" s="125"/>
      <c r="MY18" s="125"/>
      <c r="MZ18" s="125"/>
      <c r="NA18" s="125"/>
      <c r="NB18" s="125"/>
      <c r="NC18" s="125"/>
      <c r="ND18" s="125"/>
      <c r="NE18" s="125"/>
      <c r="NF18" s="125"/>
      <c r="NG18" s="125"/>
      <c r="NH18" s="125"/>
      <c r="NI18" s="125"/>
      <c r="NJ18" s="125"/>
      <c r="NK18" s="125"/>
      <c r="NL18" s="125"/>
      <c r="NM18" s="125"/>
      <c r="NN18" s="125"/>
      <c r="NO18" s="125"/>
      <c r="NP18" s="125"/>
      <c r="NQ18" s="125"/>
      <c r="NR18" s="125"/>
      <c r="NS18" s="125"/>
      <c r="NT18" s="125"/>
      <c r="NU18" s="125"/>
      <c r="NV18" s="125"/>
      <c r="NW18" s="125"/>
      <c r="NX18" s="125"/>
      <c r="NY18" s="125"/>
      <c r="NZ18" s="125"/>
      <c r="OA18" s="125"/>
      <c r="OB18" s="125"/>
      <c r="OC18" s="125"/>
      <c r="OD18" s="125"/>
      <c r="OE18" s="125"/>
      <c r="OF18" s="125"/>
      <c r="OG18" s="125"/>
      <c r="OH18" s="125"/>
      <c r="OI18" s="125"/>
      <c r="OJ18" s="125"/>
      <c r="OK18" s="125"/>
      <c r="OL18" s="125"/>
      <c r="OM18" s="125"/>
      <c r="ON18" s="125"/>
      <c r="OO18" s="125"/>
      <c r="OP18" s="125"/>
      <c r="OQ18" s="125"/>
      <c r="OR18" s="125"/>
      <c r="OS18" s="125"/>
      <c r="OT18" s="125"/>
      <c r="OU18" s="125"/>
      <c r="OV18" s="125"/>
      <c r="OW18" s="125"/>
      <c r="OX18" s="125"/>
      <c r="OY18" s="125"/>
      <c r="OZ18" s="125"/>
      <c r="PA18" s="125"/>
      <c r="PB18" s="125"/>
      <c r="PC18" s="125"/>
      <c r="PD18" s="125"/>
      <c r="PE18" s="125"/>
      <c r="PF18" s="125"/>
      <c r="PG18" s="125"/>
      <c r="PH18" s="125"/>
      <c r="PI18" s="125"/>
      <c r="PJ18" s="125"/>
      <c r="PK18" s="125"/>
      <c r="PL18" s="125"/>
      <c r="PM18" s="125"/>
      <c r="PN18" s="125"/>
      <c r="PO18" s="125"/>
      <c r="PP18" s="125"/>
      <c r="PQ18" s="125"/>
      <c r="PR18" s="125"/>
      <c r="PS18" s="125"/>
      <c r="PT18" s="125"/>
      <c r="PU18" s="125"/>
      <c r="PV18" s="125"/>
      <c r="PW18" s="125"/>
      <c r="PX18" s="125"/>
      <c r="PY18" s="125"/>
      <c r="PZ18" s="125"/>
      <c r="QA18" s="125"/>
      <c r="QB18" s="125"/>
      <c r="QC18" s="125"/>
      <c r="QD18" s="125"/>
      <c r="QE18" s="125"/>
      <c r="QF18" s="125"/>
      <c r="QG18" s="125"/>
      <c r="QH18" s="125"/>
      <c r="QI18" s="125"/>
      <c r="QJ18" s="125"/>
      <c r="QK18" s="125"/>
      <c r="QL18" s="125"/>
      <c r="QM18" s="125"/>
      <c r="QN18" s="125"/>
      <c r="QO18" s="125"/>
      <c r="QP18" s="125"/>
      <c r="QQ18" s="125"/>
      <c r="QR18" s="125"/>
      <c r="QS18" s="125"/>
      <c r="QT18" s="125"/>
      <c r="QU18" s="125"/>
      <c r="QV18" s="125"/>
      <c r="QW18" s="125"/>
      <c r="QX18" s="125"/>
      <c r="QY18" s="125"/>
      <c r="QZ18" s="125"/>
      <c r="RA18" s="125"/>
      <c r="RB18" s="125"/>
      <c r="RC18" s="125"/>
      <c r="RD18" s="125"/>
      <c r="RE18" s="125"/>
      <c r="RF18" s="125"/>
      <c r="RG18" s="125"/>
      <c r="RH18" s="125"/>
      <c r="RI18" s="125"/>
      <c r="RJ18" s="125"/>
      <c r="RK18" s="125"/>
      <c r="RL18" s="125"/>
      <c r="RM18" s="125"/>
      <c r="RN18" s="125"/>
      <c r="RO18" s="125"/>
      <c r="RP18" s="125"/>
      <c r="RQ18" s="125"/>
      <c r="RR18" s="125"/>
      <c r="RS18" s="125"/>
      <c r="RT18" s="125"/>
      <c r="RU18" s="125"/>
      <c r="RV18" s="125"/>
      <c r="RW18" s="125"/>
      <c r="RX18" s="125"/>
      <c r="RY18" s="125"/>
      <c r="RZ18" s="125"/>
      <c r="SA18" s="125"/>
      <c r="SB18" s="125"/>
      <c r="SC18" s="125"/>
      <c r="SD18" s="125"/>
      <c r="SE18" s="125"/>
      <c r="SF18" s="125"/>
      <c r="SG18" s="125"/>
      <c r="SH18" s="125"/>
      <c r="SI18" s="125"/>
      <c r="SJ18" s="125"/>
      <c r="SK18" s="125"/>
      <c r="SL18" s="125"/>
      <c r="SM18" s="125"/>
      <c r="SN18" s="125"/>
      <c r="SO18" s="125"/>
      <c r="SP18" s="125"/>
      <c r="SQ18" s="125"/>
      <c r="SR18" s="125"/>
      <c r="SS18" s="125"/>
      <c r="ST18" s="125"/>
      <c r="SU18" s="125"/>
      <c r="SV18" s="125"/>
      <c r="SW18" s="125"/>
      <c r="SX18" s="125"/>
      <c r="SY18" s="125"/>
      <c r="SZ18" s="125"/>
      <c r="TA18" s="125"/>
      <c r="TB18" s="125"/>
      <c r="TC18" s="125"/>
      <c r="TD18" s="125"/>
      <c r="TE18" s="125"/>
      <c r="TF18" s="125"/>
      <c r="TG18" s="125"/>
      <c r="TH18" s="125"/>
      <c r="TI18" s="125"/>
      <c r="TJ18" s="125"/>
      <c r="TK18" s="125"/>
      <c r="TL18" s="125"/>
      <c r="TM18" s="125"/>
      <c r="TN18" s="125"/>
      <c r="TO18" s="125"/>
      <c r="TP18" s="125"/>
      <c r="TQ18" s="125"/>
      <c r="TR18" s="125"/>
      <c r="TS18" s="125"/>
      <c r="TT18" s="125"/>
      <c r="TU18" s="125"/>
      <c r="TV18" s="125"/>
      <c r="TW18" s="125"/>
      <c r="TX18" s="125"/>
      <c r="TY18" s="125"/>
      <c r="TZ18" s="125"/>
      <c r="UA18" s="125"/>
      <c r="UB18" s="125"/>
      <c r="UC18" s="125"/>
      <c r="UD18" s="125"/>
      <c r="UE18" s="125"/>
      <c r="UF18" s="125"/>
      <c r="UG18" s="125"/>
      <c r="UH18" s="125"/>
      <c r="UI18" s="125"/>
      <c r="UJ18" s="125"/>
      <c r="UK18" s="125"/>
      <c r="UL18" s="125"/>
      <c r="UM18" s="125"/>
      <c r="UN18" s="125"/>
      <c r="UO18" s="125"/>
      <c r="UP18" s="125"/>
      <c r="UQ18" s="125"/>
      <c r="UR18" s="125"/>
      <c r="US18" s="125"/>
      <c r="UT18" s="125"/>
      <c r="UU18" s="125"/>
      <c r="UV18" s="125"/>
      <c r="UW18" s="125"/>
      <c r="UX18" s="125"/>
      <c r="UY18" s="125"/>
      <c r="UZ18" s="125"/>
      <c r="VA18" s="125"/>
      <c r="VB18" s="125"/>
      <c r="VC18" s="125"/>
      <c r="VD18" s="125"/>
      <c r="VE18" s="125"/>
      <c r="VF18" s="125"/>
      <c r="VG18" s="125"/>
      <c r="VH18" s="125"/>
      <c r="VI18" s="125"/>
      <c r="VJ18" s="125"/>
      <c r="VK18" s="125"/>
      <c r="VL18" s="125"/>
      <c r="VM18" s="125"/>
      <c r="VN18" s="125"/>
      <c r="VO18" s="125"/>
      <c r="VP18" s="125"/>
      <c r="VQ18" s="125"/>
      <c r="VR18" s="125"/>
      <c r="VS18" s="125"/>
      <c r="VT18" s="125"/>
      <c r="VU18" s="125"/>
      <c r="VV18" s="125"/>
      <c r="VW18" s="125"/>
      <c r="VX18" s="125"/>
      <c r="VY18" s="125"/>
      <c r="VZ18" s="125"/>
      <c r="WA18" s="125"/>
      <c r="WB18" s="125"/>
      <c r="WC18" s="125"/>
      <c r="WD18" s="125"/>
      <c r="WE18" s="125"/>
      <c r="WF18" s="125"/>
      <c r="WG18" s="125"/>
      <c r="WH18" s="125"/>
      <c r="WI18" s="125"/>
      <c r="WJ18" s="125"/>
      <c r="WK18" s="125"/>
      <c r="WL18" s="125"/>
      <c r="WM18" s="125"/>
      <c r="WN18" s="125"/>
      <c r="WO18" s="125"/>
      <c r="WP18" s="125"/>
      <c r="WQ18" s="125"/>
      <c r="WR18" s="125"/>
      <c r="WS18" s="125"/>
      <c r="WT18" s="125"/>
      <c r="WU18" s="125"/>
      <c r="WV18" s="125"/>
      <c r="WW18" s="125"/>
      <c r="WX18" s="125"/>
      <c r="WY18" s="125"/>
      <c r="WZ18" s="125"/>
      <c r="XA18" s="125"/>
      <c r="XB18" s="125"/>
      <c r="XC18" s="125"/>
      <c r="XD18" s="125"/>
      <c r="XE18" s="125"/>
      <c r="XF18" s="125"/>
      <c r="XG18" s="125"/>
      <c r="XH18" s="125"/>
      <c r="XI18" s="125"/>
      <c r="XJ18" s="125"/>
      <c r="XK18" s="125"/>
      <c r="XL18" s="125"/>
      <c r="XM18" s="125"/>
      <c r="XN18" s="125"/>
      <c r="XO18" s="125"/>
      <c r="XP18" s="125"/>
      <c r="XQ18" s="125"/>
      <c r="XR18" s="125"/>
      <c r="XS18" s="125"/>
      <c r="XT18" s="125"/>
      <c r="XU18" s="125"/>
      <c r="XV18" s="125"/>
      <c r="XW18" s="125"/>
      <c r="XX18" s="125"/>
      <c r="XY18" s="125"/>
      <c r="XZ18" s="125"/>
      <c r="YA18" s="125"/>
      <c r="YB18" s="125"/>
      <c r="YC18" s="125"/>
      <c r="YD18" s="125"/>
      <c r="YE18" s="125"/>
      <c r="YF18" s="125"/>
      <c r="YG18" s="125"/>
      <c r="YH18" s="125"/>
      <c r="YI18" s="125"/>
      <c r="YJ18" s="125"/>
      <c r="YK18" s="125"/>
      <c r="YL18" s="125"/>
      <c r="YM18" s="125"/>
      <c r="YN18" s="125"/>
      <c r="YO18" s="125"/>
      <c r="YP18" s="125"/>
      <c r="YQ18" s="125"/>
      <c r="YR18" s="125"/>
      <c r="YS18" s="125"/>
      <c r="YT18" s="125"/>
      <c r="YU18" s="125"/>
      <c r="YV18" s="125"/>
      <c r="YW18" s="125"/>
      <c r="YX18" s="125"/>
      <c r="YY18" s="125"/>
      <c r="YZ18" s="125"/>
      <c r="ZA18" s="125"/>
      <c r="ZB18" s="125"/>
      <c r="ZC18" s="125"/>
      <c r="ZD18" s="125"/>
      <c r="ZE18" s="125"/>
      <c r="ZF18" s="125"/>
      <c r="ZG18" s="125"/>
      <c r="ZH18" s="125"/>
      <c r="ZI18" s="125"/>
      <c r="ZJ18" s="125"/>
      <c r="ZK18" s="125"/>
      <c r="ZL18" s="125"/>
      <c r="ZM18" s="125"/>
      <c r="ZN18" s="125"/>
      <c r="ZO18" s="125"/>
      <c r="ZP18" s="125"/>
      <c r="ZQ18" s="125"/>
      <c r="ZR18" s="125"/>
      <c r="ZS18" s="125"/>
      <c r="ZT18" s="125"/>
      <c r="ZU18" s="125"/>
      <c r="ZV18" s="125"/>
      <c r="ZW18" s="125"/>
      <c r="ZX18" s="125"/>
      <c r="ZY18" s="125"/>
      <c r="ZZ18" s="125"/>
      <c r="AAA18" s="125"/>
      <c r="AAB18" s="125"/>
      <c r="AAC18" s="125"/>
      <c r="AAD18" s="125"/>
      <c r="AAE18" s="125"/>
      <c r="AAF18" s="125"/>
      <c r="AAG18" s="125"/>
      <c r="AAH18" s="125"/>
      <c r="AAI18" s="125"/>
      <c r="AAJ18" s="125"/>
      <c r="AAK18" s="125"/>
      <c r="AAL18" s="125"/>
      <c r="AAM18" s="125"/>
      <c r="AAN18" s="125"/>
      <c r="AAO18" s="125"/>
      <c r="AAP18" s="125"/>
      <c r="AAQ18" s="125"/>
      <c r="AAR18" s="125"/>
      <c r="AAS18" s="125"/>
      <c r="AAT18" s="125"/>
      <c r="AAU18" s="125"/>
      <c r="AAV18" s="125"/>
      <c r="AAW18" s="125"/>
      <c r="AAX18" s="125"/>
      <c r="AAY18" s="125"/>
      <c r="AAZ18" s="125"/>
      <c r="ABA18" s="125"/>
      <c r="ABB18" s="125"/>
      <c r="ABC18" s="125"/>
      <c r="ABD18" s="125"/>
      <c r="ABE18" s="125"/>
      <c r="ABF18" s="125"/>
      <c r="ABG18" s="125"/>
      <c r="ABH18" s="125"/>
      <c r="ABI18" s="125"/>
      <c r="ABJ18" s="125"/>
      <c r="ABK18" s="125"/>
      <c r="ABL18" s="125"/>
      <c r="ABM18" s="125"/>
      <c r="ABN18" s="125"/>
      <c r="ABO18" s="125"/>
      <c r="ABP18" s="125"/>
      <c r="ABQ18" s="125"/>
      <c r="ABR18" s="125"/>
      <c r="ABS18" s="125"/>
      <c r="ABT18" s="125"/>
      <c r="ABU18" s="125"/>
      <c r="ABV18" s="125"/>
      <c r="ABW18" s="125"/>
      <c r="ABX18" s="125"/>
      <c r="ABY18" s="125"/>
      <c r="ABZ18" s="125"/>
      <c r="ACA18" s="125"/>
      <c r="ACB18" s="125"/>
      <c r="ACC18" s="125"/>
      <c r="ACD18" s="125"/>
      <c r="ACE18" s="125"/>
      <c r="ACF18" s="125"/>
      <c r="ACG18" s="125"/>
      <c r="ACH18" s="125"/>
      <c r="ACI18" s="125"/>
      <c r="ACJ18" s="125"/>
      <c r="ACK18" s="125"/>
      <c r="ACL18" s="125"/>
      <c r="ACM18" s="125"/>
      <c r="ACN18" s="125"/>
      <c r="ACO18" s="125"/>
      <c r="ACP18" s="125"/>
      <c r="ACQ18" s="125"/>
      <c r="ACR18" s="125"/>
      <c r="ACS18" s="125"/>
      <c r="ACT18" s="125"/>
      <c r="ACU18" s="125"/>
      <c r="ACV18" s="125"/>
      <c r="ACW18" s="125"/>
      <c r="ACX18" s="125"/>
      <c r="ACY18" s="125"/>
      <c r="ACZ18" s="125"/>
      <c r="ADA18" s="125"/>
      <c r="ADB18" s="125"/>
      <c r="ADC18" s="125"/>
      <c r="ADD18" s="125"/>
      <c r="ADE18" s="125"/>
      <c r="ADF18" s="125"/>
      <c r="ADG18" s="125"/>
      <c r="ADH18" s="125"/>
      <c r="ADI18" s="125"/>
      <c r="ADJ18" s="125"/>
      <c r="ADK18" s="125"/>
      <c r="ADL18" s="125"/>
      <c r="ADM18" s="125"/>
      <c r="ADN18" s="125"/>
      <c r="ADO18" s="125"/>
      <c r="ADP18" s="125"/>
      <c r="ADQ18" s="125"/>
      <c r="ADR18" s="125"/>
      <c r="ADS18" s="125"/>
      <c r="ADT18" s="125"/>
      <c r="ADU18" s="125"/>
      <c r="ADV18" s="125"/>
      <c r="ADW18" s="125"/>
      <c r="ADX18" s="125"/>
      <c r="ADY18" s="125"/>
      <c r="ADZ18" s="125"/>
      <c r="AEA18" s="125"/>
      <c r="AEB18" s="125"/>
      <c r="AEC18" s="125"/>
      <c r="AED18" s="125"/>
      <c r="AEE18" s="125"/>
      <c r="AEF18" s="125"/>
      <c r="AEG18" s="125"/>
      <c r="AEH18" s="125"/>
      <c r="AEI18" s="125"/>
      <c r="AEJ18" s="125"/>
      <c r="AEK18" s="125"/>
      <c r="AEL18" s="125"/>
      <c r="AEM18" s="125"/>
      <c r="AEN18" s="125"/>
      <c r="AEO18" s="125"/>
      <c r="AEP18" s="125"/>
      <c r="AEQ18" s="125"/>
      <c r="AER18" s="125"/>
      <c r="AES18" s="125"/>
      <c r="AET18" s="125"/>
      <c r="AEU18" s="125"/>
      <c r="AEV18" s="125"/>
      <c r="AEW18" s="125"/>
      <c r="AEX18" s="125"/>
      <c r="AEY18" s="125"/>
      <c r="AEZ18" s="125"/>
      <c r="AFA18" s="125"/>
      <c r="AFB18" s="125"/>
      <c r="AFC18" s="125"/>
      <c r="AFD18" s="125"/>
      <c r="AFE18" s="125"/>
      <c r="AFF18" s="125"/>
      <c r="AFG18" s="125"/>
      <c r="AFH18" s="125"/>
      <c r="AFI18" s="125"/>
      <c r="AFJ18" s="125"/>
      <c r="AFK18" s="125"/>
      <c r="AFL18" s="125"/>
      <c r="AFM18" s="125"/>
      <c r="AFN18" s="125"/>
      <c r="AFO18" s="125"/>
      <c r="AFP18" s="125"/>
      <c r="AFQ18" s="125"/>
      <c r="AFR18" s="125"/>
      <c r="AFS18" s="125"/>
      <c r="AFT18" s="125"/>
      <c r="AFU18" s="125"/>
      <c r="AFV18" s="125"/>
      <c r="AFW18" s="125"/>
      <c r="AFX18" s="125"/>
      <c r="AFY18" s="125"/>
      <c r="AFZ18" s="125"/>
      <c r="AGA18" s="125"/>
      <c r="AGB18" s="125"/>
      <c r="AGC18" s="125"/>
      <c r="AGD18" s="125"/>
      <c r="AGE18" s="125"/>
      <c r="AGF18" s="125"/>
      <c r="AGG18" s="125"/>
      <c r="AGH18" s="125"/>
      <c r="AGI18" s="125"/>
      <c r="AGJ18" s="125"/>
      <c r="AGK18" s="125"/>
      <c r="AGL18" s="125"/>
      <c r="AGM18" s="125"/>
      <c r="AGN18" s="125"/>
      <c r="AGO18" s="125"/>
      <c r="AGP18" s="125"/>
      <c r="AGQ18" s="125"/>
      <c r="AGR18" s="125"/>
      <c r="AGS18" s="125"/>
      <c r="AGT18" s="125"/>
      <c r="AGU18" s="125"/>
      <c r="AGV18" s="125"/>
      <c r="AGW18" s="125"/>
      <c r="AGX18" s="125"/>
      <c r="AGY18" s="125"/>
      <c r="AGZ18" s="125"/>
      <c r="AHA18" s="125"/>
      <c r="AHB18" s="125"/>
      <c r="AHC18" s="125"/>
      <c r="AHD18" s="125"/>
      <c r="AHE18" s="125"/>
      <c r="AHF18" s="125"/>
      <c r="AHG18" s="125"/>
      <c r="AHH18" s="125"/>
      <c r="AHI18" s="125"/>
      <c r="AHJ18" s="125"/>
      <c r="AHK18" s="125"/>
      <c r="AHL18" s="125"/>
      <c r="AHM18" s="125"/>
      <c r="AHN18" s="125"/>
      <c r="AHO18" s="125"/>
      <c r="AHP18" s="125"/>
      <c r="AHQ18" s="125"/>
      <c r="AHR18" s="125"/>
      <c r="AHS18" s="125"/>
      <c r="AHT18" s="125"/>
      <c r="AHU18" s="125"/>
      <c r="AHV18" s="125"/>
      <c r="AHW18" s="125"/>
      <c r="AHX18" s="125"/>
      <c r="AHY18" s="125"/>
      <c r="AHZ18" s="125"/>
      <c r="AIA18" s="125"/>
      <c r="AIB18" s="125"/>
      <c r="AIC18" s="125"/>
      <c r="AID18" s="125"/>
      <c r="AIE18" s="125"/>
      <c r="AIF18" s="125"/>
      <c r="AIG18" s="125"/>
      <c r="AIH18" s="125"/>
      <c r="AII18" s="125"/>
      <c r="AIJ18" s="125"/>
      <c r="AIK18" s="125"/>
      <c r="AIL18" s="125"/>
      <c r="AIM18" s="125"/>
      <c r="AIN18" s="125"/>
      <c r="AIO18" s="125"/>
      <c r="AIP18" s="125"/>
      <c r="AIQ18" s="125"/>
      <c r="AIR18" s="125"/>
      <c r="AIS18" s="125"/>
      <c r="AIT18" s="125"/>
      <c r="AIU18" s="125"/>
      <c r="AIV18" s="125"/>
      <c r="AIW18" s="125"/>
      <c r="AIX18" s="125"/>
      <c r="AIY18" s="125"/>
      <c r="AIZ18" s="125"/>
      <c r="AJA18" s="125"/>
      <c r="AJB18" s="125"/>
      <c r="AJC18" s="125"/>
      <c r="AJD18" s="125"/>
      <c r="AJE18" s="125"/>
      <c r="AJF18" s="125"/>
      <c r="AJG18" s="125"/>
      <c r="AJH18" s="125"/>
      <c r="AJI18" s="125"/>
      <c r="AJJ18" s="125"/>
      <c r="AJK18" s="125"/>
      <c r="AJL18" s="125"/>
      <c r="AJM18" s="125"/>
      <c r="AJN18" s="125"/>
      <c r="AJO18" s="125"/>
      <c r="AJP18" s="125"/>
      <c r="AJQ18" s="125"/>
      <c r="AJR18" s="125"/>
      <c r="AJS18" s="125"/>
      <c r="AJT18" s="125"/>
      <c r="AJU18" s="125"/>
      <c r="AJV18" s="125"/>
      <c r="AJW18" s="125"/>
      <c r="AJX18" s="125"/>
      <c r="AJY18" s="125"/>
      <c r="AJZ18" s="125"/>
      <c r="AKA18" s="125"/>
      <c r="AKB18" s="125"/>
      <c r="AKC18" s="125"/>
      <c r="AKD18" s="125"/>
      <c r="AKE18" s="125"/>
      <c r="AKF18" s="125"/>
      <c r="AKG18" s="125"/>
      <c r="AKH18" s="125"/>
      <c r="AKI18" s="125"/>
      <c r="AKJ18" s="125"/>
      <c r="AKK18" s="125"/>
      <c r="AKL18" s="125"/>
      <c r="AKM18" s="125"/>
      <c r="AKN18" s="125"/>
      <c r="AKO18" s="125"/>
      <c r="AKP18" s="125"/>
      <c r="AKQ18" s="125"/>
      <c r="AKR18" s="125"/>
      <c r="AKS18" s="125"/>
      <c r="AKT18" s="125"/>
      <c r="AKU18" s="125"/>
      <c r="AKV18" s="125"/>
      <c r="AKW18" s="125"/>
      <c r="AKX18" s="125"/>
      <c r="AKY18" s="125"/>
      <c r="AKZ18" s="125"/>
      <c r="ALA18" s="125"/>
      <c r="ALB18" s="125"/>
      <c r="ALC18" s="125"/>
      <c r="ALD18" s="125"/>
      <c r="ALE18" s="125"/>
      <c r="ALF18" s="125"/>
      <c r="ALG18" s="125"/>
      <c r="ALH18" s="125"/>
      <c r="ALI18" s="125"/>
      <c r="ALJ18" s="125"/>
      <c r="ALK18" s="125"/>
      <c r="ALL18" s="125"/>
      <c r="ALM18" s="125"/>
      <c r="ALN18" s="125"/>
      <c r="ALO18" s="125"/>
      <c r="ALP18" s="125"/>
      <c r="ALQ18" s="125"/>
      <c r="ALR18" s="125"/>
      <c r="ALS18" s="125"/>
      <c r="ALT18" s="125"/>
      <c r="ALU18" s="125"/>
      <c r="ALV18" s="125"/>
      <c r="ALW18" s="125"/>
      <c r="ALX18" s="125"/>
      <c r="ALY18" s="125"/>
      <c r="ALZ18" s="125"/>
      <c r="AMA18" s="125"/>
      <c r="AMB18" s="125"/>
      <c r="AMC18" s="125"/>
      <c r="AMD18" s="125"/>
      <c r="AME18" s="125"/>
      <c r="AMF18" s="125"/>
      <c r="AMG18" s="125"/>
      <c r="AMH18" s="125"/>
    </row>
    <row r="19" customFormat="false" ht="17" hidden="false" customHeight="true" outlineLevel="0" collapsed="false">
      <c r="H19" s="1"/>
      <c r="M19" s="125"/>
      <c r="S19" s="126"/>
      <c r="T19" s="169"/>
      <c r="U19" s="170"/>
      <c r="V19" s="125"/>
      <c r="W19" s="125"/>
      <c r="X19" s="125"/>
      <c r="AA19" s="1"/>
      <c r="AB19" s="1"/>
      <c r="AC19" s="1"/>
      <c r="AD19" s="1"/>
      <c r="AE19" s="1"/>
      <c r="AF19" s="1"/>
      <c r="AG19" s="1"/>
      <c r="AH19" s="1"/>
      <c r="AI19" s="125"/>
      <c r="AJ19" s="181"/>
      <c r="AK19" s="182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C19" s="125"/>
      <c r="HD19" s="125"/>
      <c r="HE19" s="125"/>
      <c r="HF19" s="125"/>
      <c r="HG19" s="125"/>
      <c r="HH19" s="125"/>
      <c r="HI19" s="125"/>
      <c r="HJ19" s="125"/>
      <c r="HK19" s="125"/>
      <c r="HL19" s="125"/>
      <c r="HM19" s="125"/>
      <c r="HN19" s="125"/>
      <c r="HO19" s="125"/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5"/>
      <c r="IB19" s="125"/>
      <c r="IC19" s="125"/>
      <c r="ID19" s="125"/>
      <c r="IE19" s="125"/>
      <c r="IF19" s="125"/>
      <c r="IG19" s="125"/>
      <c r="IH19" s="125"/>
      <c r="II19" s="125"/>
      <c r="IJ19" s="125"/>
      <c r="IK19" s="125"/>
      <c r="IL19" s="125"/>
      <c r="IM19" s="125"/>
      <c r="IN19" s="125"/>
      <c r="IO19" s="125"/>
      <c r="IP19" s="125"/>
      <c r="IQ19" s="125"/>
      <c r="IR19" s="125"/>
      <c r="IS19" s="125"/>
      <c r="IT19" s="125"/>
      <c r="IU19" s="125"/>
      <c r="IV19" s="125"/>
      <c r="IW19" s="125"/>
      <c r="IX19" s="125"/>
      <c r="IY19" s="125"/>
      <c r="IZ19" s="125"/>
      <c r="JA19" s="125"/>
      <c r="JB19" s="125"/>
      <c r="JC19" s="125"/>
      <c r="JD19" s="125"/>
      <c r="JE19" s="125"/>
      <c r="JF19" s="125"/>
      <c r="JG19" s="125"/>
      <c r="JH19" s="125"/>
      <c r="JI19" s="125"/>
      <c r="JJ19" s="125"/>
      <c r="JK19" s="125"/>
      <c r="JL19" s="125"/>
      <c r="JM19" s="125"/>
      <c r="JN19" s="125"/>
      <c r="JO19" s="125"/>
      <c r="JP19" s="125"/>
      <c r="JQ19" s="125"/>
      <c r="JR19" s="125"/>
      <c r="JS19" s="125"/>
      <c r="JT19" s="125"/>
      <c r="JU19" s="125"/>
      <c r="JV19" s="125"/>
      <c r="JW19" s="125"/>
      <c r="JX19" s="125"/>
      <c r="JY19" s="125"/>
      <c r="JZ19" s="125"/>
      <c r="KA19" s="125"/>
      <c r="KB19" s="125"/>
      <c r="KC19" s="125"/>
      <c r="KD19" s="125"/>
      <c r="KE19" s="125"/>
      <c r="KF19" s="125"/>
      <c r="KG19" s="125"/>
      <c r="KH19" s="125"/>
      <c r="KI19" s="125"/>
      <c r="KJ19" s="125"/>
      <c r="KK19" s="125"/>
      <c r="KL19" s="125"/>
      <c r="KM19" s="125"/>
      <c r="KN19" s="125"/>
      <c r="KO19" s="125"/>
      <c r="KP19" s="125"/>
      <c r="KQ19" s="125"/>
      <c r="KR19" s="125"/>
      <c r="KS19" s="125"/>
      <c r="KT19" s="125"/>
      <c r="KU19" s="125"/>
      <c r="KV19" s="125"/>
      <c r="KW19" s="125"/>
      <c r="KX19" s="125"/>
      <c r="KY19" s="125"/>
      <c r="KZ19" s="125"/>
      <c r="LA19" s="125"/>
      <c r="LB19" s="125"/>
      <c r="LC19" s="125"/>
      <c r="LD19" s="125"/>
      <c r="LE19" s="125"/>
      <c r="LF19" s="125"/>
      <c r="LG19" s="125"/>
      <c r="LH19" s="125"/>
      <c r="LI19" s="125"/>
      <c r="LJ19" s="125"/>
      <c r="LK19" s="125"/>
      <c r="LL19" s="125"/>
      <c r="LM19" s="125"/>
      <c r="LN19" s="125"/>
      <c r="LO19" s="125"/>
      <c r="LP19" s="125"/>
      <c r="LQ19" s="125"/>
      <c r="LR19" s="125"/>
      <c r="LS19" s="125"/>
      <c r="LT19" s="125"/>
      <c r="LU19" s="125"/>
      <c r="LV19" s="125"/>
      <c r="LW19" s="125"/>
      <c r="LX19" s="125"/>
      <c r="LY19" s="125"/>
      <c r="LZ19" s="125"/>
      <c r="MA19" s="125"/>
      <c r="MB19" s="125"/>
      <c r="MC19" s="125"/>
      <c r="MD19" s="125"/>
      <c r="ME19" s="125"/>
      <c r="MF19" s="125"/>
      <c r="MG19" s="125"/>
      <c r="MH19" s="125"/>
      <c r="MI19" s="125"/>
      <c r="MJ19" s="125"/>
      <c r="MK19" s="125"/>
      <c r="ML19" s="125"/>
      <c r="MM19" s="125"/>
      <c r="MN19" s="125"/>
      <c r="MO19" s="125"/>
      <c r="MP19" s="125"/>
      <c r="MQ19" s="125"/>
      <c r="MR19" s="125"/>
      <c r="MS19" s="125"/>
      <c r="MT19" s="125"/>
      <c r="MU19" s="125"/>
      <c r="MV19" s="125"/>
      <c r="MW19" s="125"/>
      <c r="MX19" s="125"/>
      <c r="MY19" s="125"/>
      <c r="MZ19" s="125"/>
      <c r="NA19" s="125"/>
      <c r="NB19" s="125"/>
      <c r="NC19" s="125"/>
      <c r="ND19" s="125"/>
      <c r="NE19" s="125"/>
      <c r="NF19" s="125"/>
      <c r="NG19" s="125"/>
      <c r="NH19" s="125"/>
      <c r="NI19" s="125"/>
      <c r="NJ19" s="125"/>
      <c r="NK19" s="125"/>
      <c r="NL19" s="125"/>
      <c r="NM19" s="125"/>
      <c r="NN19" s="125"/>
      <c r="NO19" s="125"/>
      <c r="NP19" s="125"/>
      <c r="NQ19" s="125"/>
      <c r="NR19" s="125"/>
      <c r="NS19" s="125"/>
      <c r="NT19" s="125"/>
      <c r="NU19" s="125"/>
      <c r="NV19" s="125"/>
      <c r="NW19" s="125"/>
      <c r="NX19" s="125"/>
      <c r="NY19" s="125"/>
      <c r="NZ19" s="125"/>
      <c r="OA19" s="125"/>
      <c r="OB19" s="125"/>
      <c r="OC19" s="125"/>
      <c r="OD19" s="125"/>
      <c r="OE19" s="125"/>
      <c r="OF19" s="125"/>
      <c r="OG19" s="125"/>
      <c r="OH19" s="125"/>
      <c r="OI19" s="125"/>
      <c r="OJ19" s="125"/>
      <c r="OK19" s="125"/>
      <c r="OL19" s="125"/>
      <c r="OM19" s="125"/>
      <c r="ON19" s="125"/>
      <c r="OO19" s="125"/>
      <c r="OP19" s="125"/>
      <c r="OQ19" s="125"/>
      <c r="OR19" s="125"/>
      <c r="OS19" s="125"/>
      <c r="OT19" s="125"/>
      <c r="OU19" s="125"/>
      <c r="OV19" s="125"/>
      <c r="OW19" s="125"/>
      <c r="OX19" s="125"/>
      <c r="OY19" s="125"/>
      <c r="OZ19" s="125"/>
      <c r="PA19" s="125"/>
      <c r="PB19" s="125"/>
      <c r="PC19" s="125"/>
      <c r="PD19" s="125"/>
      <c r="PE19" s="125"/>
      <c r="PF19" s="125"/>
      <c r="PG19" s="125"/>
      <c r="PH19" s="125"/>
      <c r="PI19" s="125"/>
      <c r="PJ19" s="125"/>
      <c r="PK19" s="125"/>
      <c r="PL19" s="125"/>
      <c r="PM19" s="125"/>
      <c r="PN19" s="125"/>
      <c r="PO19" s="125"/>
      <c r="PP19" s="125"/>
      <c r="PQ19" s="125"/>
      <c r="PR19" s="125"/>
      <c r="PS19" s="125"/>
      <c r="PT19" s="125"/>
      <c r="PU19" s="125"/>
      <c r="PV19" s="125"/>
      <c r="PW19" s="125"/>
      <c r="PX19" s="125"/>
      <c r="PY19" s="125"/>
      <c r="PZ19" s="125"/>
      <c r="QA19" s="125"/>
      <c r="QB19" s="125"/>
      <c r="QC19" s="125"/>
      <c r="QD19" s="125"/>
      <c r="QE19" s="125"/>
      <c r="QF19" s="125"/>
      <c r="QG19" s="125"/>
      <c r="QH19" s="125"/>
      <c r="QI19" s="125"/>
      <c r="QJ19" s="125"/>
      <c r="QK19" s="125"/>
      <c r="QL19" s="125"/>
      <c r="QM19" s="125"/>
      <c r="QN19" s="125"/>
      <c r="QO19" s="125"/>
      <c r="QP19" s="125"/>
      <c r="QQ19" s="125"/>
      <c r="QR19" s="125"/>
      <c r="QS19" s="125"/>
      <c r="QT19" s="125"/>
      <c r="QU19" s="125"/>
      <c r="QV19" s="125"/>
      <c r="QW19" s="125"/>
      <c r="QX19" s="125"/>
      <c r="QY19" s="125"/>
      <c r="QZ19" s="125"/>
      <c r="RA19" s="125"/>
      <c r="RB19" s="125"/>
      <c r="RC19" s="125"/>
      <c r="RD19" s="125"/>
      <c r="RE19" s="125"/>
      <c r="RF19" s="125"/>
      <c r="RG19" s="125"/>
      <c r="RH19" s="125"/>
      <c r="RI19" s="125"/>
      <c r="RJ19" s="125"/>
      <c r="RK19" s="125"/>
      <c r="RL19" s="125"/>
      <c r="RM19" s="125"/>
      <c r="RN19" s="125"/>
      <c r="RO19" s="125"/>
      <c r="RP19" s="125"/>
      <c r="RQ19" s="125"/>
      <c r="RR19" s="125"/>
      <c r="RS19" s="125"/>
      <c r="RT19" s="125"/>
      <c r="RU19" s="125"/>
      <c r="RV19" s="125"/>
      <c r="RW19" s="125"/>
      <c r="RX19" s="125"/>
      <c r="RY19" s="125"/>
      <c r="RZ19" s="125"/>
      <c r="SA19" s="125"/>
      <c r="SB19" s="125"/>
      <c r="SC19" s="125"/>
      <c r="SD19" s="125"/>
      <c r="SE19" s="125"/>
      <c r="SF19" s="125"/>
      <c r="SG19" s="125"/>
      <c r="SH19" s="125"/>
      <c r="SI19" s="125"/>
      <c r="SJ19" s="125"/>
      <c r="SK19" s="125"/>
      <c r="SL19" s="125"/>
      <c r="SM19" s="125"/>
      <c r="SN19" s="125"/>
      <c r="SO19" s="125"/>
      <c r="SP19" s="125"/>
      <c r="SQ19" s="125"/>
      <c r="SR19" s="125"/>
      <c r="SS19" s="125"/>
      <c r="ST19" s="125"/>
      <c r="SU19" s="125"/>
      <c r="SV19" s="125"/>
      <c r="SW19" s="125"/>
      <c r="SX19" s="125"/>
      <c r="SY19" s="125"/>
      <c r="SZ19" s="125"/>
      <c r="TA19" s="125"/>
      <c r="TB19" s="125"/>
      <c r="TC19" s="125"/>
      <c r="TD19" s="125"/>
      <c r="TE19" s="125"/>
      <c r="TF19" s="125"/>
      <c r="TG19" s="125"/>
      <c r="TH19" s="125"/>
      <c r="TI19" s="125"/>
      <c r="TJ19" s="125"/>
      <c r="TK19" s="125"/>
      <c r="TL19" s="125"/>
      <c r="TM19" s="125"/>
      <c r="TN19" s="125"/>
      <c r="TO19" s="125"/>
      <c r="TP19" s="125"/>
      <c r="TQ19" s="125"/>
      <c r="TR19" s="125"/>
      <c r="TS19" s="125"/>
      <c r="TT19" s="125"/>
      <c r="TU19" s="125"/>
      <c r="TV19" s="125"/>
      <c r="TW19" s="125"/>
      <c r="TX19" s="125"/>
      <c r="TY19" s="125"/>
      <c r="TZ19" s="125"/>
      <c r="UA19" s="125"/>
      <c r="UB19" s="125"/>
      <c r="UC19" s="125"/>
      <c r="UD19" s="125"/>
      <c r="UE19" s="125"/>
      <c r="UF19" s="125"/>
      <c r="UG19" s="125"/>
      <c r="UH19" s="125"/>
      <c r="UI19" s="125"/>
      <c r="UJ19" s="125"/>
      <c r="UK19" s="125"/>
      <c r="UL19" s="125"/>
      <c r="UM19" s="125"/>
      <c r="UN19" s="125"/>
      <c r="UO19" s="125"/>
      <c r="UP19" s="125"/>
      <c r="UQ19" s="125"/>
      <c r="UR19" s="125"/>
      <c r="US19" s="125"/>
      <c r="UT19" s="125"/>
      <c r="UU19" s="125"/>
      <c r="UV19" s="125"/>
      <c r="UW19" s="125"/>
      <c r="UX19" s="125"/>
      <c r="UY19" s="125"/>
      <c r="UZ19" s="125"/>
      <c r="VA19" s="125"/>
      <c r="VB19" s="125"/>
      <c r="VC19" s="125"/>
      <c r="VD19" s="125"/>
      <c r="VE19" s="125"/>
      <c r="VF19" s="125"/>
      <c r="VG19" s="125"/>
      <c r="VH19" s="125"/>
      <c r="VI19" s="125"/>
      <c r="VJ19" s="125"/>
      <c r="VK19" s="125"/>
      <c r="VL19" s="125"/>
      <c r="VM19" s="125"/>
      <c r="VN19" s="125"/>
      <c r="VO19" s="125"/>
      <c r="VP19" s="125"/>
      <c r="VQ19" s="125"/>
      <c r="VR19" s="125"/>
      <c r="VS19" s="125"/>
      <c r="VT19" s="125"/>
      <c r="VU19" s="125"/>
      <c r="VV19" s="125"/>
      <c r="VW19" s="125"/>
      <c r="VX19" s="125"/>
      <c r="VY19" s="125"/>
      <c r="VZ19" s="125"/>
      <c r="WA19" s="125"/>
      <c r="WB19" s="125"/>
      <c r="WC19" s="125"/>
      <c r="WD19" s="125"/>
      <c r="WE19" s="125"/>
      <c r="WF19" s="125"/>
      <c r="WG19" s="125"/>
      <c r="WH19" s="125"/>
      <c r="WI19" s="125"/>
      <c r="WJ19" s="125"/>
      <c r="WK19" s="125"/>
      <c r="WL19" s="125"/>
      <c r="WM19" s="125"/>
      <c r="WN19" s="125"/>
      <c r="WO19" s="125"/>
      <c r="WP19" s="125"/>
      <c r="WQ19" s="125"/>
      <c r="WR19" s="125"/>
      <c r="WS19" s="125"/>
      <c r="WT19" s="125"/>
      <c r="WU19" s="125"/>
      <c r="WV19" s="125"/>
      <c r="WW19" s="125"/>
      <c r="WX19" s="125"/>
      <c r="WY19" s="125"/>
      <c r="WZ19" s="125"/>
      <c r="XA19" s="125"/>
      <c r="XB19" s="125"/>
      <c r="XC19" s="125"/>
      <c r="XD19" s="125"/>
      <c r="XE19" s="125"/>
      <c r="XF19" s="125"/>
      <c r="XG19" s="125"/>
      <c r="XH19" s="125"/>
      <c r="XI19" s="125"/>
      <c r="XJ19" s="125"/>
      <c r="XK19" s="125"/>
      <c r="XL19" s="125"/>
      <c r="XM19" s="125"/>
      <c r="XN19" s="125"/>
      <c r="XO19" s="125"/>
      <c r="XP19" s="125"/>
      <c r="XQ19" s="125"/>
      <c r="XR19" s="125"/>
      <c r="XS19" s="125"/>
      <c r="XT19" s="125"/>
      <c r="XU19" s="125"/>
      <c r="XV19" s="125"/>
      <c r="XW19" s="125"/>
      <c r="XX19" s="125"/>
      <c r="XY19" s="125"/>
      <c r="XZ19" s="125"/>
      <c r="YA19" s="125"/>
      <c r="YB19" s="125"/>
      <c r="YC19" s="125"/>
      <c r="YD19" s="125"/>
      <c r="YE19" s="125"/>
      <c r="YF19" s="125"/>
      <c r="YG19" s="125"/>
      <c r="YH19" s="125"/>
      <c r="YI19" s="125"/>
      <c r="YJ19" s="125"/>
      <c r="YK19" s="125"/>
      <c r="YL19" s="125"/>
      <c r="YM19" s="125"/>
      <c r="YN19" s="125"/>
      <c r="YO19" s="125"/>
      <c r="YP19" s="125"/>
      <c r="YQ19" s="125"/>
      <c r="YR19" s="125"/>
      <c r="YS19" s="125"/>
      <c r="YT19" s="125"/>
      <c r="YU19" s="125"/>
      <c r="YV19" s="125"/>
      <c r="YW19" s="125"/>
      <c r="YX19" s="125"/>
      <c r="YY19" s="125"/>
      <c r="YZ19" s="125"/>
      <c r="ZA19" s="125"/>
      <c r="ZB19" s="125"/>
      <c r="ZC19" s="125"/>
      <c r="ZD19" s="125"/>
      <c r="ZE19" s="125"/>
      <c r="ZF19" s="125"/>
      <c r="ZG19" s="125"/>
      <c r="ZH19" s="125"/>
      <c r="ZI19" s="125"/>
      <c r="ZJ19" s="125"/>
      <c r="ZK19" s="125"/>
      <c r="ZL19" s="125"/>
      <c r="ZM19" s="125"/>
      <c r="ZN19" s="125"/>
      <c r="ZO19" s="125"/>
      <c r="ZP19" s="125"/>
      <c r="ZQ19" s="125"/>
      <c r="ZR19" s="125"/>
      <c r="ZS19" s="125"/>
      <c r="ZT19" s="125"/>
      <c r="ZU19" s="125"/>
      <c r="ZV19" s="125"/>
      <c r="ZW19" s="125"/>
      <c r="ZX19" s="125"/>
      <c r="ZY19" s="125"/>
      <c r="ZZ19" s="125"/>
      <c r="AAA19" s="125"/>
      <c r="AAB19" s="125"/>
      <c r="AAC19" s="125"/>
      <c r="AAD19" s="125"/>
      <c r="AAE19" s="125"/>
      <c r="AAF19" s="125"/>
      <c r="AAG19" s="125"/>
      <c r="AAH19" s="125"/>
      <c r="AAI19" s="125"/>
      <c r="AAJ19" s="125"/>
      <c r="AAK19" s="125"/>
      <c r="AAL19" s="125"/>
      <c r="AAM19" s="125"/>
      <c r="AAN19" s="125"/>
      <c r="AAO19" s="125"/>
      <c r="AAP19" s="125"/>
      <c r="AAQ19" s="125"/>
      <c r="AAR19" s="125"/>
      <c r="AAS19" s="125"/>
      <c r="AAT19" s="125"/>
      <c r="AAU19" s="125"/>
      <c r="AAV19" s="125"/>
      <c r="AAW19" s="125"/>
      <c r="AAX19" s="125"/>
      <c r="AAY19" s="125"/>
      <c r="AAZ19" s="125"/>
      <c r="ABA19" s="125"/>
      <c r="ABB19" s="125"/>
      <c r="ABC19" s="125"/>
      <c r="ABD19" s="125"/>
      <c r="ABE19" s="125"/>
      <c r="ABF19" s="125"/>
      <c r="ABG19" s="125"/>
      <c r="ABH19" s="125"/>
      <c r="ABI19" s="125"/>
      <c r="ABJ19" s="125"/>
      <c r="ABK19" s="125"/>
      <c r="ABL19" s="125"/>
      <c r="ABM19" s="125"/>
      <c r="ABN19" s="125"/>
      <c r="ABO19" s="125"/>
      <c r="ABP19" s="125"/>
      <c r="ABQ19" s="125"/>
      <c r="ABR19" s="125"/>
      <c r="ABS19" s="125"/>
      <c r="ABT19" s="125"/>
      <c r="ABU19" s="125"/>
      <c r="ABV19" s="125"/>
      <c r="ABW19" s="125"/>
      <c r="ABX19" s="125"/>
      <c r="ABY19" s="125"/>
      <c r="ABZ19" s="125"/>
      <c r="ACA19" s="125"/>
      <c r="ACB19" s="125"/>
      <c r="ACC19" s="125"/>
      <c r="ACD19" s="125"/>
      <c r="ACE19" s="125"/>
      <c r="ACF19" s="125"/>
      <c r="ACG19" s="125"/>
      <c r="ACH19" s="125"/>
      <c r="ACI19" s="125"/>
      <c r="ACJ19" s="125"/>
      <c r="ACK19" s="125"/>
      <c r="ACL19" s="125"/>
      <c r="ACM19" s="125"/>
      <c r="ACN19" s="125"/>
      <c r="ACO19" s="125"/>
      <c r="ACP19" s="125"/>
      <c r="ACQ19" s="125"/>
      <c r="ACR19" s="125"/>
      <c r="ACS19" s="125"/>
      <c r="ACT19" s="125"/>
      <c r="ACU19" s="125"/>
      <c r="ACV19" s="125"/>
      <c r="ACW19" s="125"/>
      <c r="ACX19" s="125"/>
      <c r="ACY19" s="125"/>
      <c r="ACZ19" s="125"/>
      <c r="ADA19" s="125"/>
      <c r="ADB19" s="125"/>
      <c r="ADC19" s="125"/>
      <c r="ADD19" s="125"/>
      <c r="ADE19" s="125"/>
      <c r="ADF19" s="125"/>
      <c r="ADG19" s="125"/>
      <c r="ADH19" s="125"/>
      <c r="ADI19" s="125"/>
      <c r="ADJ19" s="125"/>
      <c r="ADK19" s="125"/>
      <c r="ADL19" s="125"/>
      <c r="ADM19" s="125"/>
      <c r="ADN19" s="125"/>
      <c r="ADO19" s="125"/>
      <c r="ADP19" s="125"/>
      <c r="ADQ19" s="125"/>
      <c r="ADR19" s="125"/>
      <c r="ADS19" s="125"/>
      <c r="ADT19" s="125"/>
      <c r="ADU19" s="125"/>
      <c r="ADV19" s="125"/>
      <c r="ADW19" s="125"/>
      <c r="ADX19" s="125"/>
      <c r="ADY19" s="125"/>
      <c r="ADZ19" s="125"/>
      <c r="AEA19" s="125"/>
      <c r="AEB19" s="125"/>
      <c r="AEC19" s="125"/>
      <c r="AED19" s="125"/>
      <c r="AEE19" s="125"/>
      <c r="AEF19" s="125"/>
      <c r="AEG19" s="125"/>
      <c r="AEH19" s="125"/>
      <c r="AEI19" s="125"/>
      <c r="AEJ19" s="125"/>
      <c r="AEK19" s="125"/>
      <c r="AEL19" s="125"/>
      <c r="AEM19" s="125"/>
      <c r="AEN19" s="125"/>
      <c r="AEO19" s="125"/>
      <c r="AEP19" s="125"/>
      <c r="AEQ19" s="125"/>
      <c r="AER19" s="125"/>
      <c r="AES19" s="125"/>
      <c r="AET19" s="125"/>
      <c r="AEU19" s="125"/>
      <c r="AEV19" s="125"/>
      <c r="AEW19" s="125"/>
      <c r="AEX19" s="125"/>
      <c r="AEY19" s="125"/>
      <c r="AEZ19" s="125"/>
      <c r="AFA19" s="125"/>
      <c r="AFB19" s="125"/>
      <c r="AFC19" s="125"/>
      <c r="AFD19" s="125"/>
      <c r="AFE19" s="125"/>
      <c r="AFF19" s="125"/>
      <c r="AFG19" s="125"/>
      <c r="AFH19" s="125"/>
      <c r="AFI19" s="125"/>
      <c r="AFJ19" s="125"/>
      <c r="AFK19" s="125"/>
      <c r="AFL19" s="125"/>
      <c r="AFM19" s="125"/>
      <c r="AFN19" s="125"/>
      <c r="AFO19" s="125"/>
      <c r="AFP19" s="125"/>
      <c r="AFQ19" s="125"/>
      <c r="AFR19" s="125"/>
      <c r="AFS19" s="125"/>
      <c r="AFT19" s="125"/>
      <c r="AFU19" s="125"/>
      <c r="AFV19" s="125"/>
      <c r="AFW19" s="125"/>
      <c r="AFX19" s="125"/>
      <c r="AFY19" s="125"/>
      <c r="AFZ19" s="125"/>
      <c r="AGA19" s="125"/>
      <c r="AGB19" s="125"/>
      <c r="AGC19" s="125"/>
      <c r="AGD19" s="125"/>
      <c r="AGE19" s="125"/>
      <c r="AGF19" s="125"/>
      <c r="AGG19" s="125"/>
      <c r="AGH19" s="125"/>
      <c r="AGI19" s="125"/>
      <c r="AGJ19" s="125"/>
      <c r="AGK19" s="125"/>
      <c r="AGL19" s="125"/>
      <c r="AGM19" s="125"/>
      <c r="AGN19" s="125"/>
      <c r="AGO19" s="125"/>
      <c r="AGP19" s="125"/>
      <c r="AGQ19" s="125"/>
      <c r="AGR19" s="125"/>
      <c r="AGS19" s="125"/>
      <c r="AGT19" s="125"/>
      <c r="AGU19" s="125"/>
      <c r="AGV19" s="125"/>
      <c r="AGW19" s="125"/>
      <c r="AGX19" s="125"/>
      <c r="AGY19" s="125"/>
      <c r="AGZ19" s="125"/>
      <c r="AHA19" s="125"/>
      <c r="AHB19" s="125"/>
      <c r="AHC19" s="125"/>
      <c r="AHD19" s="125"/>
      <c r="AHE19" s="125"/>
      <c r="AHF19" s="125"/>
      <c r="AHG19" s="125"/>
      <c r="AHH19" s="125"/>
      <c r="AHI19" s="125"/>
      <c r="AHJ19" s="125"/>
      <c r="AHK19" s="125"/>
      <c r="AHL19" s="125"/>
      <c r="AHM19" s="125"/>
      <c r="AHN19" s="125"/>
      <c r="AHO19" s="125"/>
      <c r="AHP19" s="125"/>
      <c r="AHQ19" s="125"/>
      <c r="AHR19" s="125"/>
      <c r="AHS19" s="125"/>
      <c r="AHT19" s="125"/>
      <c r="AHU19" s="125"/>
      <c r="AHV19" s="125"/>
      <c r="AHW19" s="125"/>
      <c r="AHX19" s="125"/>
      <c r="AHY19" s="125"/>
      <c r="AHZ19" s="125"/>
      <c r="AIA19" s="125"/>
      <c r="AIB19" s="125"/>
      <c r="AIC19" s="125"/>
      <c r="AID19" s="125"/>
      <c r="AIE19" s="125"/>
      <c r="AIF19" s="125"/>
      <c r="AIG19" s="125"/>
      <c r="AIH19" s="125"/>
      <c r="AII19" s="125"/>
      <c r="AIJ19" s="125"/>
      <c r="AIK19" s="125"/>
      <c r="AIL19" s="125"/>
      <c r="AIM19" s="125"/>
      <c r="AIN19" s="125"/>
      <c r="AIO19" s="125"/>
      <c r="AIP19" s="125"/>
      <c r="AIQ19" s="125"/>
      <c r="AIR19" s="125"/>
      <c r="AIS19" s="125"/>
      <c r="AIT19" s="125"/>
      <c r="AIU19" s="125"/>
      <c r="AIV19" s="125"/>
      <c r="AIW19" s="125"/>
      <c r="AIX19" s="125"/>
      <c r="AIY19" s="125"/>
      <c r="AIZ19" s="125"/>
      <c r="AJA19" s="125"/>
      <c r="AJB19" s="125"/>
      <c r="AJC19" s="125"/>
      <c r="AJD19" s="125"/>
      <c r="AJE19" s="125"/>
      <c r="AJF19" s="125"/>
      <c r="AJG19" s="125"/>
      <c r="AJH19" s="125"/>
      <c r="AJI19" s="125"/>
      <c r="AJJ19" s="125"/>
      <c r="AJK19" s="125"/>
      <c r="AJL19" s="125"/>
      <c r="AJM19" s="125"/>
      <c r="AJN19" s="125"/>
      <c r="AJO19" s="125"/>
      <c r="AJP19" s="125"/>
      <c r="AJQ19" s="125"/>
      <c r="AJR19" s="125"/>
      <c r="AJS19" s="125"/>
      <c r="AJT19" s="125"/>
      <c r="AJU19" s="125"/>
      <c r="AJV19" s="125"/>
      <c r="AJW19" s="125"/>
      <c r="AJX19" s="125"/>
      <c r="AJY19" s="125"/>
      <c r="AJZ19" s="125"/>
      <c r="AKA19" s="125"/>
      <c r="AKB19" s="125"/>
      <c r="AKC19" s="125"/>
      <c r="AKD19" s="125"/>
      <c r="AKE19" s="125"/>
      <c r="AKF19" s="125"/>
      <c r="AKG19" s="125"/>
      <c r="AKH19" s="125"/>
      <c r="AKI19" s="125"/>
      <c r="AKJ19" s="125"/>
      <c r="AKK19" s="125"/>
      <c r="AKL19" s="125"/>
      <c r="AKM19" s="125"/>
      <c r="AKN19" s="125"/>
      <c r="AKO19" s="125"/>
      <c r="AKP19" s="125"/>
      <c r="AKQ19" s="125"/>
      <c r="AKR19" s="125"/>
      <c r="AKS19" s="125"/>
      <c r="AKT19" s="125"/>
      <c r="AKU19" s="125"/>
      <c r="AKV19" s="125"/>
      <c r="AKW19" s="125"/>
      <c r="AKX19" s="125"/>
      <c r="AKY19" s="125"/>
      <c r="AKZ19" s="125"/>
      <c r="ALA19" s="125"/>
      <c r="ALB19" s="125"/>
      <c r="ALC19" s="125"/>
      <c r="ALD19" s="125"/>
      <c r="ALE19" s="125"/>
      <c r="ALF19" s="125"/>
      <c r="ALG19" s="125"/>
      <c r="ALH19" s="125"/>
      <c r="ALI19" s="125"/>
      <c r="ALJ19" s="125"/>
      <c r="ALK19" s="125"/>
      <c r="ALL19" s="125"/>
      <c r="ALM19" s="125"/>
      <c r="ALN19" s="125"/>
      <c r="ALO19" s="125"/>
      <c r="ALP19" s="125"/>
      <c r="ALQ19" s="125"/>
      <c r="ALR19" s="125"/>
      <c r="ALS19" s="125"/>
      <c r="ALT19" s="125"/>
      <c r="ALU19" s="125"/>
      <c r="ALV19" s="125"/>
      <c r="ALW19" s="125"/>
      <c r="ALX19" s="125"/>
      <c r="ALY19" s="125"/>
      <c r="ALZ19" s="125"/>
      <c r="AMA19" s="125"/>
      <c r="AMB19" s="125"/>
      <c r="AMC19" s="125"/>
      <c r="AMD19" s="125"/>
      <c r="AME19" s="125"/>
      <c r="AMF19" s="125"/>
      <c r="AMG19" s="125"/>
      <c r="AMH19" s="125"/>
    </row>
    <row r="20" customFormat="false" ht="17" hidden="false" customHeight="true" outlineLevel="0" collapsed="false">
      <c r="H20" s="1"/>
      <c r="S20" s="126"/>
      <c r="T20" s="169"/>
      <c r="U20" s="170"/>
      <c r="V20" s="125"/>
      <c r="X20" s="125"/>
      <c r="Y20" s="130" t="s">
        <v>141</v>
      </c>
      <c r="Z20" s="130"/>
      <c r="AA20" s="130"/>
      <c r="AB20" s="130"/>
      <c r="AC20" s="1"/>
      <c r="AD20" s="1"/>
      <c r="AE20" s="1"/>
      <c r="AF20" s="1"/>
      <c r="AG20" s="1"/>
      <c r="AH20" s="1"/>
      <c r="AJ20" s="183"/>
      <c r="AK20" s="183"/>
      <c r="AL20" s="183"/>
    </row>
    <row r="21" customFormat="false" ht="17" hidden="false" customHeight="true" outlineLevel="0" collapsed="false">
      <c r="H21" s="1"/>
      <c r="S21" s="126"/>
      <c r="T21" s="169"/>
      <c r="U21" s="170"/>
      <c r="V21" s="125"/>
      <c r="X21" s="125"/>
      <c r="Y21" s="1"/>
      <c r="Z21" s="1"/>
      <c r="AA21" s="1"/>
      <c r="AB21" s="1"/>
      <c r="AC21" s="1"/>
      <c r="AD21" s="1"/>
      <c r="AE21" s="1"/>
      <c r="AF21" s="1"/>
      <c r="AG21" s="1"/>
      <c r="AH21" s="1"/>
      <c r="AJ21" s="183"/>
      <c r="AK21" s="183"/>
      <c r="AL21" s="183"/>
    </row>
    <row r="22" customFormat="false" ht="17" hidden="false" customHeight="true" outlineLevel="0" collapsed="false">
      <c r="H22" s="1"/>
      <c r="S22" s="126"/>
      <c r="T22" s="169"/>
      <c r="U22" s="170"/>
      <c r="V22" s="125"/>
      <c r="X22" s="125"/>
      <c r="Y22" s="1"/>
      <c r="Z22" s="1"/>
      <c r="AA22" s="1"/>
      <c r="AB22" s="1"/>
      <c r="AC22" s="1"/>
      <c r="AD22" s="1"/>
      <c r="AE22" s="1"/>
      <c r="AF22" s="1"/>
      <c r="AG22" s="1"/>
      <c r="AH22" s="1"/>
      <c r="AJ22" s="183"/>
      <c r="AK22" s="183"/>
      <c r="AL22" s="183"/>
    </row>
    <row r="23" customFormat="false" ht="17" hidden="false" customHeight="true" outlineLevel="0" collapsed="false">
      <c r="H23" s="1"/>
      <c r="S23" s="126"/>
      <c r="T23" s="169"/>
      <c r="U23" s="170"/>
      <c r="V23" s="125"/>
      <c r="W23" s="172" t="s">
        <v>142</v>
      </c>
      <c r="X23" s="172"/>
      <c r="Y23" s="184" t="str">
        <f aca="false">IF(Q5="","",IF(Q5="v",O6,O5))</f>
        <v/>
      </c>
      <c r="Z23" s="174" t="str">
        <f aca="false">IF(Q5="","",IF(Q5="v",P6,P5))</f>
        <v/>
      </c>
      <c r="AA23" s="142"/>
      <c r="AB23" s="159" t="str">
        <f aca="false">IF(AA23="","",IF(AA23="v","5","6"))</f>
        <v/>
      </c>
      <c r="AC23" s="1"/>
      <c r="AD23" s="1"/>
      <c r="AE23" s="1"/>
      <c r="AF23" s="1"/>
      <c r="AG23" s="1"/>
      <c r="AH23" s="1"/>
      <c r="AJ23" s="183"/>
      <c r="AK23" s="183"/>
      <c r="AL23" s="183"/>
    </row>
    <row r="24" customFormat="false" ht="17" hidden="false" customHeight="true" outlineLevel="0" collapsed="false">
      <c r="H24" s="1"/>
      <c r="S24" s="126"/>
      <c r="T24" s="169"/>
      <c r="U24" s="170"/>
      <c r="V24" s="125"/>
      <c r="W24" s="177" t="s">
        <v>143</v>
      </c>
      <c r="X24" s="177"/>
      <c r="Y24" s="158" t="str">
        <f aca="false">IF(Q9="","",IF(Q9="v",O10,O9))</f>
        <v/>
      </c>
      <c r="Z24" s="166" t="str">
        <f aca="false">IF(Q9="","",IF(Q9="v",P10,P9))</f>
        <v/>
      </c>
      <c r="AA24" s="151"/>
      <c r="AB24" s="167" t="str">
        <f aca="false">IF(AA23="","",IF(AA23="v","6","5"))</f>
        <v/>
      </c>
      <c r="AC24" s="1"/>
      <c r="AD24" s="1"/>
      <c r="AE24" s="1"/>
      <c r="AF24" s="1"/>
      <c r="AG24" s="1"/>
      <c r="AH24" s="1"/>
      <c r="AJ24" s="183"/>
      <c r="AK24" s="183"/>
      <c r="AL24" s="183"/>
    </row>
    <row r="25" customFormat="false" ht="17" hidden="false" customHeight="true" outlineLevel="0" collapsed="false">
      <c r="H25" s="1"/>
      <c r="S25" s="126"/>
      <c r="T25" s="169"/>
      <c r="U25" s="170"/>
      <c r="V25" s="125"/>
      <c r="X25" s="125"/>
      <c r="Y25" s="180" t="s">
        <v>128</v>
      </c>
      <c r="Z25" s="156"/>
      <c r="AA25" s="125"/>
      <c r="AC25" s="1"/>
      <c r="AD25" s="1"/>
      <c r="AE25" s="1"/>
      <c r="AF25" s="1"/>
      <c r="AG25" s="1"/>
      <c r="AH25" s="126"/>
      <c r="AJ25" s="183"/>
      <c r="AK25" s="183"/>
      <c r="AL25" s="183"/>
    </row>
    <row r="26" customFormat="false" ht="17" hidden="false" customHeight="true" outlineLevel="0" collapsed="false">
      <c r="H26" s="1"/>
      <c r="S26" s="126"/>
      <c r="T26" s="169"/>
      <c r="U26" s="170"/>
      <c r="V26" s="125"/>
      <c r="X26" s="125"/>
      <c r="AA26" s="1"/>
      <c r="AB26" s="1"/>
      <c r="AC26" s="1"/>
      <c r="AD26" s="1"/>
      <c r="AE26" s="1"/>
      <c r="AF26" s="1"/>
      <c r="AG26" s="1"/>
      <c r="AH26" s="126"/>
      <c r="AJ26" s="183"/>
      <c r="AK26" s="183"/>
      <c r="AL26" s="183"/>
    </row>
    <row r="27" customFormat="false" ht="17" hidden="false" customHeight="true" outlineLevel="0" collapsed="false">
      <c r="H27" s="1"/>
      <c r="S27" s="126"/>
      <c r="T27" s="169"/>
      <c r="U27" s="170"/>
      <c r="V27" s="125"/>
      <c r="X27" s="125"/>
      <c r="AA27" s="1"/>
      <c r="AB27" s="1"/>
      <c r="AC27" s="1"/>
      <c r="AD27" s="1"/>
      <c r="AE27" s="1"/>
      <c r="AF27" s="1"/>
      <c r="AG27" s="1"/>
      <c r="AH27" s="126"/>
      <c r="AJ27" s="183"/>
      <c r="AK27" s="183"/>
      <c r="AL27" s="183"/>
    </row>
    <row r="28" customFormat="false" ht="17" hidden="false" customHeight="true" outlineLevel="0" collapsed="false">
      <c r="H28" s="1"/>
      <c r="S28" s="126"/>
      <c r="T28" s="169"/>
      <c r="U28" s="170"/>
      <c r="V28" s="125"/>
      <c r="X28" s="125"/>
      <c r="AA28" s="1"/>
      <c r="AB28" s="1"/>
      <c r="AC28" s="1"/>
      <c r="AD28" s="1"/>
      <c r="AE28" s="1"/>
      <c r="AF28" s="1"/>
      <c r="AG28" s="1"/>
      <c r="AH28" s="126"/>
      <c r="AJ28" s="183"/>
      <c r="AK28" s="183"/>
      <c r="AL28" s="183"/>
    </row>
    <row r="29" customFormat="false" ht="17" hidden="false" customHeight="true" outlineLevel="0" collapsed="false">
      <c r="H29" s="1"/>
      <c r="S29" s="126"/>
      <c r="T29" s="169"/>
      <c r="U29" s="170"/>
      <c r="V29" s="125"/>
      <c r="X29" s="125"/>
      <c r="AA29" s="1"/>
      <c r="AB29" s="1"/>
      <c r="AC29" s="1"/>
      <c r="AD29" s="1"/>
      <c r="AE29" s="1"/>
      <c r="AF29" s="1"/>
      <c r="AG29" s="1"/>
      <c r="AH29" s="126"/>
      <c r="AJ29" s="183"/>
      <c r="AK29" s="183"/>
      <c r="AL29" s="183"/>
    </row>
    <row r="30" customFormat="false" ht="17" hidden="false" customHeight="true" outlineLevel="0" collapsed="false">
      <c r="H30" s="1"/>
      <c r="S30" s="126"/>
      <c r="T30" s="169"/>
      <c r="U30" s="170"/>
      <c r="V30" s="125"/>
      <c r="X30" s="125"/>
      <c r="AA30" s="1"/>
      <c r="AB30" s="1"/>
      <c r="AC30" s="1"/>
      <c r="AD30" s="1"/>
      <c r="AE30" s="1"/>
      <c r="AF30" s="1"/>
      <c r="AG30" s="1"/>
      <c r="AH30" s="126"/>
      <c r="AJ30" s="183"/>
      <c r="AK30" s="183"/>
      <c r="AL30" s="183"/>
    </row>
    <row r="31" customFormat="false" ht="17" hidden="false" customHeight="true" outlineLevel="0" collapsed="false">
      <c r="H31" s="1"/>
      <c r="S31" s="126"/>
      <c r="T31" s="169"/>
      <c r="U31" s="170"/>
      <c r="V31" s="125"/>
      <c r="X31" s="125"/>
      <c r="AA31" s="1"/>
      <c r="AB31" s="1"/>
      <c r="AC31" s="1"/>
      <c r="AD31" s="1"/>
      <c r="AE31" s="1"/>
      <c r="AF31" s="1"/>
      <c r="AG31" s="1"/>
      <c r="AH31" s="126"/>
      <c r="AJ31" s="183"/>
      <c r="AK31" s="183"/>
      <c r="AL31" s="183"/>
    </row>
    <row r="32" customFormat="false" ht="17" hidden="false" customHeight="true" outlineLevel="0" collapsed="false">
      <c r="H32" s="1"/>
      <c r="S32" s="126"/>
      <c r="T32" s="169"/>
      <c r="U32" s="1"/>
      <c r="V32" s="1"/>
      <c r="W32" s="1"/>
      <c r="X32" s="1"/>
      <c r="Y32" s="1"/>
      <c r="Z32" s="1"/>
      <c r="AA32" s="1"/>
      <c r="AB32" s="1"/>
      <c r="AD32" s="1"/>
      <c r="AE32" s="1"/>
      <c r="AF32" s="1"/>
      <c r="AG32" s="1"/>
      <c r="AH32" s="126"/>
      <c r="AJ32" s="183"/>
      <c r="AK32" s="183"/>
      <c r="AL32" s="183"/>
    </row>
    <row r="33" customFormat="false" ht="17" hidden="false" customHeight="true" outlineLevel="0" collapsed="false">
      <c r="H33" s="1"/>
      <c r="S33" s="126"/>
      <c r="T33" s="169"/>
      <c r="U33" s="170"/>
      <c r="V33" s="125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26"/>
      <c r="AJ33" s="183"/>
      <c r="AK33" s="183"/>
      <c r="AL33" s="183"/>
    </row>
    <row r="34" customFormat="false" ht="17" hidden="false" customHeight="true" outlineLevel="0" collapsed="false">
      <c r="H34" s="1"/>
      <c r="S34" s="126"/>
      <c r="T34" s="169"/>
      <c r="U34" s="170"/>
      <c r="V34" s="125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26"/>
      <c r="AJ34" s="183"/>
      <c r="AK34" s="183"/>
      <c r="AL34" s="183"/>
    </row>
    <row r="35" customFormat="false" ht="17" hidden="false" customHeight="true" outlineLevel="0" collapsed="false">
      <c r="H35" s="1"/>
      <c r="S35" s="126"/>
      <c r="T35" s="169"/>
      <c r="U35" s="170"/>
      <c r="V35" s="125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26"/>
      <c r="AJ35" s="183"/>
      <c r="AK35" s="183"/>
      <c r="AL35" s="183"/>
    </row>
    <row r="36" customFormat="false" ht="17" hidden="false" customHeight="true" outlineLevel="0" collapsed="false">
      <c r="H36" s="1"/>
      <c r="S36" s="126"/>
      <c r="T36" s="169"/>
      <c r="U36" s="170"/>
      <c r="V36" s="125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26"/>
      <c r="AJ36" s="183"/>
      <c r="AK36" s="183"/>
      <c r="AL36" s="183"/>
    </row>
    <row r="37" customFormat="false" ht="17" hidden="false" customHeight="true" outlineLevel="0" collapsed="false">
      <c r="H37" s="1"/>
      <c r="S37" s="126"/>
      <c r="T37" s="169"/>
      <c r="U37" s="170"/>
      <c r="V37" s="125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26"/>
      <c r="AJ37" s="183"/>
      <c r="AK37" s="183"/>
      <c r="AL37" s="183"/>
    </row>
    <row r="38" customFormat="false" ht="17" hidden="false" customHeight="true" outlineLevel="0" collapsed="false">
      <c r="H38" s="1"/>
      <c r="S38" s="126"/>
      <c r="T38" s="169"/>
      <c r="U38" s="170"/>
      <c r="V38" s="125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26"/>
      <c r="AJ38" s="183"/>
      <c r="AK38" s="183"/>
      <c r="AL38" s="183"/>
    </row>
    <row r="39" customFormat="false" ht="17" hidden="false" customHeight="true" outlineLevel="0" collapsed="false">
      <c r="H39" s="1"/>
      <c r="S39" s="1"/>
      <c r="T39" s="169"/>
      <c r="U39" s="170"/>
      <c r="V39" s="125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26"/>
      <c r="AJ39" s="183"/>
      <c r="AK39" s="183"/>
      <c r="AL39" s="183"/>
    </row>
    <row r="40" customFormat="false" ht="17" hidden="false" customHeight="true" outlineLevel="0" collapsed="false">
      <c r="H40" s="1"/>
      <c r="S40" s="1"/>
      <c r="T40" s="169"/>
      <c r="U40" s="170"/>
      <c r="V40" s="125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26"/>
      <c r="AJ40" s="183"/>
      <c r="AK40" s="183"/>
      <c r="AL40" s="183"/>
    </row>
    <row r="41" customFormat="false" ht="17" hidden="false" customHeight="true" outlineLevel="0" collapsed="false">
      <c r="H41" s="1"/>
      <c r="S41" s="1"/>
      <c r="T41" s="169"/>
      <c r="U41" s="170"/>
      <c r="V41" s="125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26"/>
      <c r="AJ41" s="183"/>
      <c r="AK41" s="183"/>
      <c r="AL41" s="183"/>
    </row>
    <row r="42" customFormat="false" ht="17" hidden="false" customHeight="true" outlineLevel="0" collapsed="false">
      <c r="H42" s="1"/>
      <c r="S42" s="1"/>
      <c r="T42" s="169"/>
      <c r="U42" s="170"/>
      <c r="V42" s="125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26"/>
      <c r="AI42" s="1"/>
      <c r="AJ42" s="1"/>
      <c r="AK42" s="1"/>
      <c r="AL42" s="1"/>
    </row>
    <row r="43" customFormat="false" ht="17" hidden="false" customHeight="true" outlineLevel="0" collapsed="false">
      <c r="H43" s="1"/>
      <c r="S43" s="1"/>
      <c r="T43" s="169"/>
      <c r="U43" s="170"/>
      <c r="V43" s="125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26"/>
      <c r="AI43" s="1"/>
      <c r="AJ43" s="1"/>
      <c r="AK43" s="1"/>
      <c r="AL43" s="1"/>
    </row>
    <row r="44" customFormat="false" ht="17" hidden="false" customHeight="true" outlineLevel="0" collapsed="false">
      <c r="H44" s="1"/>
      <c r="S44" s="1"/>
      <c r="T44" s="169"/>
      <c r="U44" s="170"/>
      <c r="V44" s="125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26"/>
      <c r="AI44" s="1"/>
      <c r="AJ44" s="1"/>
      <c r="AK44" s="1"/>
      <c r="AL44" s="1"/>
    </row>
    <row r="45" customFormat="false" ht="17" hidden="false" customHeight="true" outlineLevel="0" collapsed="false">
      <c r="H45" s="1"/>
      <c r="S45" s="1"/>
      <c r="T45" s="169"/>
      <c r="U45" s="170"/>
      <c r="V45" s="125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26"/>
      <c r="AI45" s="1"/>
      <c r="AJ45" s="1"/>
      <c r="AK45" s="1"/>
      <c r="AL45" s="1"/>
    </row>
    <row r="46" customFormat="false" ht="17" hidden="false" customHeight="true" outlineLevel="0" collapsed="false">
      <c r="H46" s="1"/>
      <c r="S46" s="1"/>
      <c r="T46" s="169"/>
      <c r="U46" s="170"/>
      <c r="V46" s="125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26"/>
      <c r="AI46" s="1"/>
      <c r="AJ46" s="1"/>
      <c r="AK46" s="1"/>
      <c r="AL46" s="1"/>
    </row>
    <row r="47" customFormat="false" ht="17" hidden="false" customHeight="true" outlineLevel="0" collapsed="false">
      <c r="H47" s="1"/>
      <c r="S47" s="1"/>
      <c r="T47" s="169"/>
      <c r="U47" s="170"/>
      <c r="V47" s="125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26"/>
      <c r="AI47" s="1"/>
      <c r="AJ47" s="1"/>
      <c r="AK47" s="1"/>
      <c r="AL47" s="1"/>
    </row>
    <row r="48" customFormat="false" ht="17" hidden="false" customHeight="true" outlineLevel="0" collapsed="false">
      <c r="H48" s="1"/>
      <c r="P48" s="1"/>
      <c r="Q48" s="1"/>
      <c r="R48" s="185"/>
      <c r="S48" s="186"/>
      <c r="T48" s="169"/>
      <c r="U48" s="170"/>
      <c r="V48" s="125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26"/>
      <c r="AI48" s="1"/>
      <c r="AJ48" s="1"/>
      <c r="AK48" s="1"/>
      <c r="AL48" s="1"/>
    </row>
    <row r="49" customFormat="false" ht="17" hidden="false" customHeight="true" outlineLevel="0" collapsed="false">
      <c r="H49" s="1"/>
      <c r="P49" s="1"/>
      <c r="Q49" s="1"/>
      <c r="R49" s="185"/>
      <c r="S49" s="186"/>
      <c r="T49" s="169"/>
      <c r="U49" s="170"/>
      <c r="V49" s="125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26"/>
      <c r="AI49" s="1"/>
      <c r="AJ49" s="1"/>
      <c r="AK49" s="1"/>
      <c r="AL49" s="1"/>
    </row>
    <row r="50" customFormat="false" ht="17" hidden="false" customHeight="true" outlineLevel="0" collapsed="false">
      <c r="H50" s="1"/>
      <c r="P50" s="1"/>
      <c r="Q50" s="1"/>
      <c r="R50" s="185"/>
      <c r="S50" s="186"/>
      <c r="T50" s="169"/>
      <c r="U50" s="170"/>
      <c r="V50" s="125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26"/>
      <c r="AI50" s="1"/>
      <c r="AJ50" s="1"/>
      <c r="AK50" s="1"/>
      <c r="AL50" s="1"/>
    </row>
    <row r="51" customFormat="false" ht="17" hidden="false" customHeight="true" outlineLevel="0" collapsed="false">
      <c r="H51" s="1"/>
      <c r="P51" s="1"/>
      <c r="Q51" s="1"/>
      <c r="R51" s="185"/>
      <c r="S51" s="186"/>
      <c r="T51" s="169"/>
      <c r="U51" s="170"/>
      <c r="V51" s="125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26"/>
      <c r="AI51" s="1"/>
      <c r="AJ51" s="1"/>
      <c r="AK51" s="1"/>
    </row>
    <row r="52" customFormat="false" ht="17" hidden="false" customHeight="true" outlineLevel="0" collapsed="false">
      <c r="H52" s="1"/>
      <c r="P52" s="1"/>
      <c r="Q52" s="1"/>
      <c r="R52" s="185"/>
      <c r="S52" s="186"/>
      <c r="T52" s="169"/>
      <c r="U52" s="170"/>
      <c r="V52" s="125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26"/>
      <c r="AI52" s="1"/>
      <c r="AJ52" s="1"/>
      <c r="AK52" s="1"/>
    </row>
    <row r="53" customFormat="false" ht="17" hidden="false" customHeight="true" outlineLevel="0" collapsed="false">
      <c r="H53" s="1"/>
      <c r="P53" s="1"/>
      <c r="Q53" s="1"/>
      <c r="R53" s="185"/>
      <c r="S53" s="186"/>
      <c r="T53" s="169"/>
      <c r="U53" s="170"/>
      <c r="V53" s="125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26"/>
      <c r="AI53" s="1"/>
      <c r="AJ53" s="1"/>
      <c r="AK53" s="1"/>
    </row>
    <row r="54" customFormat="false" ht="17" hidden="false" customHeight="true" outlineLevel="0" collapsed="false">
      <c r="H54" s="1"/>
      <c r="P54" s="187"/>
      <c r="Q54" s="187"/>
      <c r="R54" s="185"/>
      <c r="S54" s="186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customFormat="false" ht="17" hidden="false" customHeight="true" outlineLevel="0" collapsed="false">
      <c r="H55" s="1"/>
      <c r="P55" s="185"/>
      <c r="Q55" s="185"/>
      <c r="R55" s="185"/>
      <c r="S55" s="186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customFormat="false" ht="12.8" hidden="false" customHeight="false" outlineLevel="0" collapsed="false"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6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customFormat="false" ht="12.8" hidden="false" customHeight="false" outlineLevel="0" collapsed="false"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6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customFormat="false" ht="12.8" hidden="false" customHeight="false" outlineLevel="0" collapsed="false"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6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customFormat="false" ht="12.8" hidden="false" customHeight="false" outlineLevel="0" collapsed="false"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6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customFormat="false" ht="12.8" hidden="false" customHeight="false" outlineLevel="0" collapsed="false"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customFormat="false" ht="12.8" hidden="false" customHeight="false" outlineLevel="0" collapsed="false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customFormat="false" ht="12.8" hidden="false" customHeight="false" outlineLevel="0" collapsed="false"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customFormat="false" ht="12.8" hidden="false" customHeight="false" outlineLevel="0" collapsed="false"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customFormat="false" ht="12.8" hidden="false" customHeight="false" outlineLevel="0" collapsed="false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customFormat="false" ht="12.8" hidden="false" customHeight="false" outlineLevel="0" collapsed="false"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customFormat="false" ht="12.8" hidden="false" customHeight="false" outlineLevel="0" collapsed="false"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customFormat="false" ht="12.8" hidden="false" customHeight="false" outlineLevel="0" collapsed="false"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customFormat="false" ht="12.8" hidden="false" customHeight="false" outlineLevel="0" collapsed="false"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customFormat="false" ht="12.8" hidden="false" customHeight="false" outlineLevel="0" collapsed="false"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customFormat="false" ht="13.8" hidden="false" customHeight="false" outlineLevel="0" collapsed="false"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customFormat="false" ht="13.8" hidden="false" customHeight="false" outlineLevel="0" collapsed="false"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</sheetData>
  <mergeCells count="9">
    <mergeCell ref="S2:V2"/>
    <mergeCell ref="C3:F3"/>
    <mergeCell ref="I3:L3"/>
    <mergeCell ref="N3:Q3"/>
    <mergeCell ref="S3:V3"/>
    <mergeCell ref="Y3:AA3"/>
    <mergeCell ref="C12:F12"/>
    <mergeCell ref="Y12:AA12"/>
    <mergeCell ref="Y20:AB20"/>
  </mergeCells>
  <conditionalFormatting sqref="V5 AK19 V9 AA7 Q5 Q9 L5 L9 AA15 AA23 F9:G9 F15">
    <cfRule type="expression" priority="2" aboveAverage="0" equalAverage="0" bottom="0" percent="0" rank="0" text="" dxfId="2">
      <formula>AND(#ref!&lt;&gt;"",#ref!=#ref!)</formula>
    </cfRule>
  </conditionalFormatting>
  <conditionalFormatting sqref="Z23">
    <cfRule type="expression" priority="3" aboveAverage="0" equalAverage="0" bottom="0" percent="0" rank="0" text="" dxfId="1">
      <formula>AND(#ref!&lt;&gt;"",#ref!=#ref!)</formula>
    </cfRule>
  </conditionalFormatting>
  <dataValidations count="2"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L5 Q5 V5 F7 AA7 L9 Q9 V9 F15 AA15 AA23" type="list">
      <formula1>#ref!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G7 AK19" type="list">
      <formula1>#ref!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20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D27" activeCellId="0" sqref="D2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10.55"/>
    <col collapsed="false" customWidth="true" hidden="false" outlineLevel="0" max="3" min="3" style="1" width="33.1"/>
    <col collapsed="false" customWidth="true" hidden="false" outlineLevel="0" max="4" min="4" style="1" width="28.1"/>
    <col collapsed="false" customWidth="true" hidden="false" outlineLevel="0" max="5" min="5" style="1" width="12.1"/>
    <col collapsed="false" customWidth="true" hidden="false" outlineLevel="0" max="6" min="6" style="1" width="12.43"/>
    <col collapsed="false" customWidth="true" hidden="false" outlineLevel="0" max="7" min="7" style="1" width="10.97"/>
  </cols>
  <sheetData>
    <row r="1" customFormat="false" ht="17.35" hidden="false" customHeight="false" outlineLevel="0" collapsed="false">
      <c r="A1" s="15" t="str">
        <f aca="false">Engagés!A1</f>
        <v>FEDERATION FRANCAISE</v>
      </c>
      <c r="B1" s="15"/>
      <c r="C1" s="16"/>
      <c r="D1" s="17"/>
      <c r="E1" s="17"/>
      <c r="F1" s="188" t="str">
        <f aca="false">Engagés!F1</f>
        <v>SAISON 2024 / 2025</v>
      </c>
    </row>
    <row r="2" customFormat="false" ht="20.9" hidden="false" customHeight="true" outlineLevel="0" collapsed="false">
      <c r="A2" s="15" t="str">
        <f aca="false">Engagés!A2</f>
        <v>DE TENNIS DE TABLE</v>
      </c>
      <c r="B2" s="15"/>
      <c r="C2" s="16"/>
      <c r="D2" s="17"/>
      <c r="E2" s="189" t="s">
        <v>144</v>
      </c>
      <c r="F2" s="190" t="str">
        <f aca="false">Engagés!F2</f>
        <v>Tour </v>
      </c>
    </row>
    <row r="3" customFormat="false" ht="12.8" hidden="false" customHeight="false" outlineLevel="0" collapsed="false">
      <c r="A3" s="23"/>
      <c r="B3" s="23"/>
      <c r="C3" s="24"/>
      <c r="D3" s="23"/>
      <c r="E3" s="25"/>
      <c r="F3" s="23"/>
    </row>
    <row r="4" customFormat="false" ht="24.45" hidden="false" customHeight="false" outlineLevel="0" collapsed="false">
      <c r="A4" s="26" t="str">
        <f aca="false">Engagés!A4</f>
        <v>TYPE COMPETITION</v>
      </c>
      <c r="B4" s="26"/>
      <c r="C4" s="26"/>
      <c r="D4" s="26"/>
      <c r="E4" s="26"/>
      <c r="F4" s="26"/>
    </row>
    <row r="5" customFormat="false" ht="19.7" hidden="false" customHeight="false" outlineLevel="0" collapsed="false">
      <c r="A5" s="28" t="str">
        <f aca="false">Engagés!A5</f>
        <v>LIEU COMPETITION</v>
      </c>
      <c r="B5" s="28"/>
      <c r="C5" s="28"/>
      <c r="D5" s="28"/>
      <c r="E5" s="28"/>
      <c r="F5" s="28"/>
    </row>
    <row r="6" customFormat="false" ht="17.35" hidden="false" customHeight="false" outlineLevel="0" collapsed="false">
      <c r="A6" s="191"/>
      <c r="B6" s="191"/>
      <c r="C6" s="191"/>
      <c r="D6" s="191"/>
      <c r="E6" s="191"/>
      <c r="F6" s="191"/>
    </row>
    <row r="7" customFormat="false" ht="17.35" hidden="false" customHeight="false" outlineLevel="0" collapsed="false">
      <c r="A7" s="192" t="str">
        <f aca="false">Engagés!A7</f>
        <v>DATE</v>
      </c>
      <c r="B7" s="192"/>
      <c r="C7" s="192"/>
      <c r="D7" s="192"/>
      <c r="E7" s="192"/>
      <c r="F7" s="192"/>
    </row>
    <row r="8" customFormat="false" ht="12.8" hidden="false" customHeight="false" outlineLevel="0" collapsed="false">
      <c r="A8" s="14"/>
      <c r="B8" s="14"/>
      <c r="C8" s="10"/>
      <c r="E8" s="14"/>
      <c r="F8" s="14"/>
    </row>
    <row r="10" customFormat="false" ht="12.8" hidden="false" customHeight="false" outlineLevel="0" collapsed="false">
      <c r="A10" s="193" t="s">
        <v>41</v>
      </c>
      <c r="B10" s="193" t="s">
        <v>145</v>
      </c>
      <c r="C10" s="193" t="s">
        <v>42</v>
      </c>
      <c r="D10" s="193" t="s">
        <v>44</v>
      </c>
      <c r="E10" s="193" t="s">
        <v>43</v>
      </c>
      <c r="F10" s="193" t="s">
        <v>46</v>
      </c>
    </row>
    <row r="11" customFormat="false" ht="15" hidden="false" customHeight="false" outlineLevel="0" collapsed="false">
      <c r="A11" s="194" t="n">
        <v>1</v>
      </c>
      <c r="B11" s="195" t="str">
        <f aca="false">IF(Tableau!AA7="","",IF(Tableau!AA7="v",Tableau!Z7,Tableau!Z8))</f>
        <v/>
      </c>
      <c r="C11" s="196" t="str">
        <f aca="false">IF(B11="","",VLOOKUP(B11,Engagés!$A$16:$F$39,2,0))</f>
        <v/>
      </c>
      <c r="D11" s="197" t="str">
        <f aca="false">IF(B11="","",VLOOKUP(B11,Engagés!$A$16:$F$39,4,0))</f>
        <v/>
      </c>
      <c r="E11" s="198" t="str">
        <f aca="false">IF(B11="","",VLOOKUP(B11,Engagés!$A$16:$F$39,3,0))</f>
        <v/>
      </c>
      <c r="F11" s="198" t="str">
        <f aca="false">IF(B11="","",VLOOKUP(B11,Engagés!$A$16:$F$39,6,0))</f>
        <v/>
      </c>
    </row>
    <row r="12" customFormat="false" ht="15" hidden="false" customHeight="false" outlineLevel="0" collapsed="false">
      <c r="A12" s="194" t="n">
        <v>2</v>
      </c>
      <c r="B12" s="195" t="str">
        <f aca="false">IF(Tableau!AA7="","",IF(Tableau!AA7="v",Tableau!Z8,Tableau!Z7))</f>
        <v/>
      </c>
      <c r="C12" s="196" t="str">
        <f aca="false">IF(B12="","",VLOOKUP(B12,Engagés!$A$16:$F$39,2,0))</f>
        <v/>
      </c>
      <c r="D12" s="197" t="str">
        <f aca="false">IF(B12="","",VLOOKUP(B12,Engagés!$A$16:$F$39,4,0))</f>
        <v/>
      </c>
      <c r="E12" s="198" t="str">
        <f aca="false">IF(B12="","",VLOOKUP(B12,Engagés!$A$16:$F$39,3,0))</f>
        <v/>
      </c>
      <c r="F12" s="198" t="str">
        <f aca="false">IF(B12="","",VLOOKUP(B12,Engagés!$A$16:$F$39,6,0))</f>
        <v/>
      </c>
    </row>
    <row r="13" customFormat="false" ht="15" hidden="false" customHeight="false" outlineLevel="0" collapsed="false">
      <c r="A13" s="194" t="n">
        <v>3</v>
      </c>
      <c r="B13" s="195" t="str">
        <f aca="false">IF(Tableau!AA15="","",IF(Tableau!AA15="v",Tableau!Z15,Tableau!Z16))</f>
        <v/>
      </c>
      <c r="C13" s="196" t="str">
        <f aca="false">IF(B13="","",VLOOKUP(B13,Engagés!$A$16:$F$39,2,0))</f>
        <v/>
      </c>
      <c r="D13" s="197" t="str">
        <f aca="false">IF(B13="","",VLOOKUP(B13,Engagés!$A$16:$F$39,4,0))</f>
        <v/>
      </c>
      <c r="E13" s="198" t="str">
        <f aca="false">IF(B13="","",VLOOKUP(B13,Engagés!$A$16:$F$39,3,0))</f>
        <v/>
      </c>
      <c r="F13" s="198" t="str">
        <f aca="false">IF(B13="","",VLOOKUP(B13,Engagés!$A$16:$F$39,6,0))</f>
        <v/>
      </c>
    </row>
    <row r="14" customFormat="false" ht="15" hidden="false" customHeight="false" outlineLevel="0" collapsed="false">
      <c r="A14" s="194" t="n">
        <v>4</v>
      </c>
      <c r="B14" s="195" t="str">
        <f aca="false">IF(Tableau!AA15="","",IF(Tableau!AA15="v",Tableau!Z16,Tableau!Z15))</f>
        <v/>
      </c>
      <c r="C14" s="196" t="str">
        <f aca="false">IF(B14="","",VLOOKUP(B14,Engagés!$A$16:$F$39,2,0))</f>
        <v/>
      </c>
      <c r="D14" s="197" t="str">
        <f aca="false">IF(B14="","",VLOOKUP(B14,Engagés!$A$16:$F$39,4,0))</f>
        <v/>
      </c>
      <c r="E14" s="198" t="str">
        <f aca="false">IF(B14="","",VLOOKUP(B14,Engagés!$A$16:$F$39,3,0))</f>
        <v/>
      </c>
      <c r="F14" s="198" t="str">
        <f aca="false">IF(B14="","",VLOOKUP(B14,Engagés!$A$16:$F$39,6,0))</f>
        <v/>
      </c>
    </row>
    <row r="15" customFormat="false" ht="15" hidden="false" customHeight="false" outlineLevel="0" collapsed="false">
      <c r="A15" s="194" t="n">
        <v>5</v>
      </c>
      <c r="B15" s="195" t="str">
        <f aca="false">IF(Tableau!AA23="","",IF(Tableau!AA23="v",Tableau!Z23,Tableau!Z24))</f>
        <v/>
      </c>
      <c r="C15" s="196" t="str">
        <f aca="false">IF(B15="","",VLOOKUP(B15,Engagés!$A$16:$F$39,2,0))</f>
        <v/>
      </c>
      <c r="D15" s="197" t="str">
        <f aca="false">IF(B15="","",VLOOKUP(B15,Engagés!$A$16:$F$39,4,0))</f>
        <v/>
      </c>
      <c r="E15" s="198" t="str">
        <f aca="false">IF(B15="","",VLOOKUP(B15,Engagés!$A$16:$F$39,3,0))</f>
        <v/>
      </c>
      <c r="F15" s="198" t="str">
        <f aca="false">IF(B15="","",VLOOKUP(B15,Engagés!$A$16:$F$39,6,0))</f>
        <v/>
      </c>
    </row>
    <row r="16" customFormat="false" ht="15" hidden="false" customHeight="false" outlineLevel="0" collapsed="false">
      <c r="A16" s="194" t="n">
        <v>6</v>
      </c>
      <c r="B16" s="195" t="str">
        <f aca="false">IF(Tableau!AA23="","",IF(Tableau!AA23="v",Tableau!Z24,Tableau!Z23))</f>
        <v/>
      </c>
      <c r="C16" s="196" t="str">
        <f aca="false">IF(B16="","",VLOOKUP(B16,Engagés!$A$16:$F$39,2,0))</f>
        <v/>
      </c>
      <c r="D16" s="197" t="str">
        <f aca="false">IF(B16="","",VLOOKUP(B16,Engagés!$A$16:$F$39,4,0))</f>
        <v/>
      </c>
      <c r="E16" s="198" t="str">
        <f aca="false">IF(B16="","",VLOOKUP(B16,Engagés!$A$16:$F$39,3,0))</f>
        <v/>
      </c>
      <c r="F16" s="198" t="str">
        <f aca="false">IF(B16="","",VLOOKUP(B16,Engagés!$A$16:$F$39,6,0))</f>
        <v/>
      </c>
    </row>
    <row r="17" customFormat="false" ht="15" hidden="false" customHeight="false" outlineLevel="0" collapsed="false">
      <c r="A17" s="194" t="n">
        <v>7</v>
      </c>
      <c r="B17" s="195" t="str">
        <f aca="false">IF(Tableau!F7="","",IF(Tableau!F7="v",Tableau!E7,Tableau!E8))</f>
        <v/>
      </c>
      <c r="C17" s="196" t="str">
        <f aca="false">IF(B17="","",VLOOKUP(B17,Engagés!$A$16:$F$39,2,0))</f>
        <v/>
      </c>
      <c r="D17" s="197" t="str">
        <f aca="false">IF(B17="","",VLOOKUP(B17,Engagés!$A$16:$F$39,4,0))</f>
        <v/>
      </c>
      <c r="E17" s="198" t="str">
        <f aca="false">IF(B17="","",VLOOKUP(B17,Engagés!$A$16:$F$39,3,0))</f>
        <v/>
      </c>
      <c r="F17" s="198" t="str">
        <f aca="false">IF(B17="","",VLOOKUP(B17,Engagés!$A$16:$F$39,6,0))</f>
        <v/>
      </c>
    </row>
    <row r="18" customFormat="false" ht="15" hidden="false" customHeight="false" outlineLevel="0" collapsed="false">
      <c r="A18" s="194" t="n">
        <v>8</v>
      </c>
      <c r="B18" s="195" t="str">
        <f aca="false">IF(Tableau!F7="","",IF(Tableau!F7="v",Tableau!E8,Tableau!E7))</f>
        <v/>
      </c>
      <c r="C18" s="196" t="str">
        <f aca="false">IF(B18="","",VLOOKUP(B18,Engagés!$A$16:$F$39,2,0))</f>
        <v/>
      </c>
      <c r="D18" s="197" t="str">
        <f aca="false">IF(B18="","",VLOOKUP(B18,Engagés!$A$16:$F$39,4,0))</f>
        <v/>
      </c>
      <c r="E18" s="198" t="str">
        <f aca="false">IF(B18="","",VLOOKUP(B18,Engagés!$A$16:$F$39,3,0))</f>
        <v/>
      </c>
      <c r="F18" s="198" t="str">
        <f aca="false">IF(B18="","",VLOOKUP(B18,Engagés!$A$16:$F$39,6,0))</f>
        <v/>
      </c>
    </row>
    <row r="19" customFormat="false" ht="15" hidden="false" customHeight="false" outlineLevel="0" collapsed="false">
      <c r="A19" s="194" t="n">
        <v>9</v>
      </c>
      <c r="B19" s="195" t="str">
        <f aca="false">IF(Tableau!F15="","",IF(Tableau!F15="v",Tableau!E15,Tableau!E16))</f>
        <v/>
      </c>
      <c r="C19" s="196" t="str">
        <f aca="false">IF(B19="","",VLOOKUP(B19,Engagés!$A$16:$F$39,2,0))</f>
        <v/>
      </c>
      <c r="D19" s="197" t="str">
        <f aca="false">IF(B19="","",VLOOKUP(B19,Engagés!$A$16:$F$39,4,0))</f>
        <v/>
      </c>
      <c r="E19" s="198" t="str">
        <f aca="false">IF(B19="","",VLOOKUP(B19,Engagés!$A$16:$F$39,3,0))</f>
        <v/>
      </c>
      <c r="F19" s="198" t="str">
        <f aca="false">IF(B19="","",VLOOKUP(B19,Engagés!$A$16:$F$39,6,0))</f>
        <v/>
      </c>
    </row>
    <row r="20" customFormat="false" ht="15" hidden="false" customHeight="false" outlineLevel="0" collapsed="false">
      <c r="A20" s="194" t="n">
        <v>10</v>
      </c>
      <c r="B20" s="195" t="str">
        <f aca="false">IF(Tableau!F15="","",IF(Tableau!F15="v",Tableau!E16,Tableau!E15))</f>
        <v/>
      </c>
      <c r="C20" s="196" t="str">
        <f aca="false">IF(B20="","",VLOOKUP(B20,Engagés!$A$16:$F$39,2,0))</f>
        <v/>
      </c>
      <c r="D20" s="197" t="str">
        <f aca="false">IF(B20="","",VLOOKUP(B20,Engagés!$A$16:$F$39,4,0))</f>
        <v/>
      </c>
      <c r="E20" s="198" t="str">
        <f aca="false">IF(B20="","",VLOOKUP(B20,Engagés!$A$16:$F$39,3,0))</f>
        <v/>
      </c>
      <c r="F20" s="198" t="str">
        <f aca="false">IF(B20="","",VLOOKUP(B20,Engagés!$A$16:$F$39,6,0))</f>
        <v/>
      </c>
    </row>
  </sheetData>
  <mergeCells count="4">
    <mergeCell ref="A4:F4"/>
    <mergeCell ref="A5:F5"/>
    <mergeCell ref="A6:F6"/>
    <mergeCell ref="A7:F7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44"/>
  <sheetViews>
    <sheetView showFormulas="false" showGridLines="true" showRowColHeaders="true" showZeros="true" rightToLeft="false" tabSelected="false" showOutlineSymbols="true" defaultGridColor="true" view="normal" topLeftCell="A118" colorId="64" zoomScale="100" zoomScaleNormal="100" zoomScalePageLayoutView="100" workbookViewId="0">
      <selection pane="topLeft" activeCell="B126" activeCellId="0" sqref="B12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99" t="str">
        <f aca="false">Engagés!$A$4</f>
        <v>TYPE COMPETITION</v>
      </c>
      <c r="B1" s="199"/>
      <c r="C1" s="199"/>
      <c r="D1" s="199"/>
      <c r="E1" s="199"/>
      <c r="F1" s="199"/>
      <c r="G1" s="199"/>
      <c r="H1" s="199"/>
      <c r="I1" s="200"/>
      <c r="J1" s="201"/>
      <c r="K1" s="199" t="str">
        <f aca="false">Engagés!$A$4</f>
        <v>TYPE COMPETITION</v>
      </c>
      <c r="L1" s="199"/>
      <c r="M1" s="199"/>
      <c r="N1" s="199"/>
      <c r="O1" s="199"/>
      <c r="P1" s="199"/>
      <c r="Q1" s="199"/>
      <c r="R1" s="199"/>
    </row>
    <row r="2" customFormat="false" ht="17" hidden="false" customHeight="true" outlineLevel="0" collapsed="false">
      <c r="A2" s="202"/>
      <c r="B2" s="203"/>
      <c r="C2" s="203"/>
      <c r="D2" s="204" t="s">
        <v>146</v>
      </c>
      <c r="E2" s="205"/>
      <c r="F2" s="203"/>
      <c r="G2" s="203"/>
      <c r="H2" s="206"/>
      <c r="I2" s="200"/>
      <c r="J2" s="201"/>
      <c r="K2" s="202"/>
      <c r="L2" s="203"/>
      <c r="M2" s="203"/>
      <c r="N2" s="204" t="s">
        <v>146</v>
      </c>
      <c r="O2" s="205"/>
      <c r="P2" s="203"/>
      <c r="Q2" s="203"/>
      <c r="R2" s="206"/>
    </row>
    <row r="3" customFormat="false" ht="28.35" hidden="false" customHeight="true" outlineLevel="0" collapsed="false">
      <c r="A3" s="207"/>
      <c r="B3" s="208" t="str">
        <f aca="false">Engagés!$A$7</f>
        <v>DATE</v>
      </c>
      <c r="C3" s="208"/>
      <c r="D3" s="208"/>
      <c r="E3" s="208"/>
      <c r="F3" s="208"/>
      <c r="G3" s="208"/>
      <c r="H3" s="206"/>
      <c r="I3" s="200"/>
      <c r="J3" s="201"/>
      <c r="K3" s="207"/>
      <c r="L3" s="208" t="str">
        <f aca="false">Engagés!$A$7</f>
        <v>DATE</v>
      </c>
      <c r="M3" s="208"/>
      <c r="N3" s="208"/>
      <c r="O3" s="208"/>
      <c r="P3" s="208"/>
      <c r="Q3" s="208"/>
      <c r="R3" s="206"/>
    </row>
    <row r="4" customFormat="false" ht="17" hidden="false" customHeight="true" outlineLevel="0" collapsed="false">
      <c r="A4" s="209"/>
      <c r="B4" s="210"/>
      <c r="C4" s="210"/>
      <c r="D4" s="210"/>
      <c r="E4" s="203"/>
      <c r="F4" s="203"/>
      <c r="G4" s="203"/>
      <c r="H4" s="206"/>
      <c r="I4" s="200"/>
      <c r="J4" s="201"/>
      <c r="K4" s="209"/>
      <c r="L4" s="210"/>
      <c r="M4" s="210"/>
      <c r="N4" s="210"/>
      <c r="O4" s="203"/>
      <c r="P4" s="203"/>
      <c r="Q4" s="203"/>
      <c r="R4" s="206"/>
    </row>
    <row r="5" customFormat="false" ht="17" hidden="false" customHeight="true" outlineLevel="0" collapsed="false">
      <c r="A5" s="202"/>
      <c r="B5" s="203" t="s">
        <v>48</v>
      </c>
      <c r="C5" s="211" t="s">
        <v>53</v>
      </c>
      <c r="E5" s="203" t="s">
        <v>63</v>
      </c>
      <c r="F5" s="203"/>
      <c r="G5" s="203"/>
      <c r="H5" s="206"/>
      <c r="I5" s="200"/>
      <c r="J5" s="201"/>
      <c r="K5" s="202"/>
      <c r="L5" s="203" t="s">
        <v>48</v>
      </c>
      <c r="M5" s="211" t="s">
        <v>53</v>
      </c>
      <c r="O5" s="203" t="s">
        <v>63</v>
      </c>
      <c r="P5" s="203"/>
      <c r="Q5" s="203"/>
      <c r="R5" s="206"/>
    </row>
    <row r="6" customFormat="false" ht="17" hidden="false" customHeight="true" outlineLevel="0" collapsed="false">
      <c r="A6" s="212" t="s">
        <v>147</v>
      </c>
      <c r="B6" s="213"/>
      <c r="C6" s="213"/>
      <c r="D6" s="213"/>
      <c r="E6" s="213"/>
      <c r="F6" s="213"/>
      <c r="G6" s="213"/>
      <c r="H6" s="214"/>
      <c r="I6" s="200"/>
      <c r="J6" s="201"/>
      <c r="K6" s="212" t="s">
        <v>147</v>
      </c>
      <c r="L6" s="213"/>
      <c r="M6" s="213"/>
      <c r="N6" s="213"/>
      <c r="O6" s="213"/>
      <c r="P6" s="213"/>
      <c r="Q6" s="213"/>
      <c r="R6" s="214"/>
    </row>
    <row r="7" customFormat="false" ht="17" hidden="false" customHeight="true" outlineLevel="0" collapsed="false">
      <c r="A7" s="202"/>
      <c r="B7" s="203"/>
      <c r="C7" s="203"/>
      <c r="D7" s="215" t="s">
        <v>70</v>
      </c>
      <c r="E7" s="215"/>
      <c r="F7" s="215"/>
      <c r="G7" s="215"/>
      <c r="H7" s="215"/>
      <c r="I7" s="200"/>
      <c r="J7" s="201"/>
      <c r="K7" s="202"/>
      <c r="L7" s="203"/>
      <c r="M7" s="203"/>
      <c r="N7" s="215" t="s">
        <v>70</v>
      </c>
      <c r="O7" s="215"/>
      <c r="P7" s="215"/>
      <c r="Q7" s="215"/>
      <c r="R7" s="215"/>
    </row>
    <row r="8" customFormat="false" ht="17" hidden="false" customHeight="true" outlineLevel="0" collapsed="false">
      <c r="A8" s="216" t="s">
        <v>148</v>
      </c>
      <c r="B8" s="216"/>
      <c r="C8" s="216"/>
      <c r="D8" s="217" t="n">
        <v>1</v>
      </c>
      <c r="E8" s="217" t="n">
        <v>2</v>
      </c>
      <c r="F8" s="217" t="n">
        <v>3</v>
      </c>
      <c r="G8" s="217" t="n">
        <v>4</v>
      </c>
      <c r="H8" s="217" t="n">
        <v>5</v>
      </c>
      <c r="I8" s="200"/>
      <c r="J8" s="201"/>
      <c r="K8" s="216" t="s">
        <v>148</v>
      </c>
      <c r="L8" s="216"/>
      <c r="M8" s="216"/>
      <c r="N8" s="217" t="n">
        <v>1</v>
      </c>
      <c r="O8" s="217" t="n">
        <v>2</v>
      </c>
      <c r="P8" s="217" t="n">
        <v>3</v>
      </c>
      <c r="Q8" s="217" t="n">
        <v>4</v>
      </c>
      <c r="R8" s="217" t="n">
        <v>5</v>
      </c>
    </row>
    <row r="9" customFormat="false" ht="17" hidden="false" customHeight="true" outlineLevel="0" collapsed="false">
      <c r="A9" s="216"/>
      <c r="B9" s="218"/>
      <c r="C9" s="218"/>
      <c r="D9" s="219" t="s">
        <v>149</v>
      </c>
      <c r="E9" s="219"/>
      <c r="F9" s="219"/>
      <c r="G9" s="219"/>
      <c r="H9" s="219"/>
      <c r="I9" s="200"/>
      <c r="J9" s="201"/>
      <c r="K9" s="216"/>
      <c r="L9" s="218"/>
      <c r="M9" s="218"/>
      <c r="N9" s="219" t="s">
        <v>149</v>
      </c>
      <c r="O9" s="219"/>
      <c r="P9" s="219"/>
      <c r="Q9" s="219"/>
      <c r="R9" s="219"/>
    </row>
    <row r="10" customFormat="false" ht="17" hidden="false" customHeight="true" outlineLevel="0" collapsed="false">
      <c r="A10" s="220" t="n">
        <v>2</v>
      </c>
      <c r="B10" s="221" t="str">
        <f aca="true">IF(ISERROR(MATCH($C$5&amp;A10,Engagés!$J$16:$J$39,0)),"",INDIRECT(ADDRESS(MATCH($C$5&amp;A10,Engagés!$J$1:$J$39,0),1,1,1,"Engagés")))</f>
        <v/>
      </c>
      <c r="C10" s="203"/>
      <c r="D10" s="222"/>
      <c r="E10" s="222"/>
      <c r="F10" s="222"/>
      <c r="G10" s="222"/>
      <c r="H10" s="222"/>
      <c r="I10" s="200"/>
      <c r="J10" s="201"/>
      <c r="K10" s="220" t="n">
        <v>3</v>
      </c>
      <c r="L10" s="221" t="str">
        <f aca="true">IF(ISERROR(MATCH($M$5&amp;K10,Engagés!$J$16:$J$39,0)),"",INDIRECT(ADDRESS(MATCH($M$5&amp;K10,Engagés!$J$1:$J$39,0),1,1,1,"Engagés")))</f>
        <v/>
      </c>
      <c r="M10" s="203"/>
      <c r="N10" s="222"/>
      <c r="O10" s="222"/>
      <c r="P10" s="222"/>
      <c r="Q10" s="222"/>
      <c r="R10" s="222"/>
    </row>
    <row r="11" customFormat="false" ht="17" hidden="false" customHeight="true" outlineLevel="0" collapsed="false">
      <c r="A11" s="223" t="str">
        <f aca="false">IF(B10="","",VLOOKUP(B10,Engagés!$A$16:$F$39,2,0))</f>
        <v/>
      </c>
      <c r="B11" s="223"/>
      <c r="C11" s="223"/>
      <c r="D11" s="222"/>
      <c r="E11" s="222"/>
      <c r="F11" s="222"/>
      <c r="G11" s="222"/>
      <c r="H11" s="222"/>
      <c r="I11" s="200"/>
      <c r="J11" s="201"/>
      <c r="K11" s="223" t="str">
        <f aca="false">IF(L10="","",VLOOKUP(L10,Engagés!$A$16:$F$39,2,0))</f>
        <v/>
      </c>
      <c r="L11" s="223"/>
      <c r="M11" s="223"/>
      <c r="N11" s="222"/>
      <c r="O11" s="222"/>
      <c r="P11" s="222"/>
      <c r="Q11" s="222"/>
      <c r="R11" s="222"/>
    </row>
    <row r="12" customFormat="false" ht="17" hidden="false" customHeight="true" outlineLevel="0" collapsed="false">
      <c r="A12" s="202"/>
      <c r="B12" s="203"/>
      <c r="C12" s="224" t="str">
        <f aca="false">IF(B10="","",VLOOKUP(B10,Engagés!$A$16:$F$39,3,0))</f>
        <v/>
      </c>
      <c r="D12" s="225"/>
      <c r="E12" s="225"/>
      <c r="F12" s="225"/>
      <c r="G12" s="225"/>
      <c r="H12" s="225"/>
      <c r="I12" s="200"/>
      <c r="J12" s="201"/>
      <c r="K12" s="202"/>
      <c r="L12" s="203"/>
      <c r="M12" s="224" t="str">
        <f aca="false">IF(L10="","",VLOOKUP(L10,Engagés!$A$16:$F$39,3,0))</f>
        <v/>
      </c>
      <c r="N12" s="225"/>
      <c r="O12" s="225"/>
      <c r="P12" s="225"/>
      <c r="Q12" s="225"/>
      <c r="R12" s="225"/>
    </row>
    <row r="13" customFormat="false" ht="17" hidden="false" customHeight="true" outlineLevel="0" collapsed="false">
      <c r="A13" s="226" t="str">
        <f aca="false">IF(B10="","",VLOOKUP(B10,Engagés!$A$16:$F$39,4,0))</f>
        <v/>
      </c>
      <c r="B13" s="203"/>
      <c r="C13" s="203"/>
      <c r="D13" s="227"/>
      <c r="E13" s="227"/>
      <c r="F13" s="227"/>
      <c r="G13" s="227"/>
      <c r="H13" s="227"/>
      <c r="I13" s="200"/>
      <c r="J13" s="201"/>
      <c r="K13" s="226" t="str">
        <f aca="false">IF(L10="","",VLOOKUP(L10,Engagés!$A$16:$F$39,4,0))</f>
        <v/>
      </c>
      <c r="L13" s="203"/>
      <c r="M13" s="203"/>
      <c r="N13" s="227"/>
      <c r="O13" s="227"/>
      <c r="P13" s="227"/>
      <c r="Q13" s="227"/>
      <c r="R13" s="227"/>
    </row>
    <row r="14" customFormat="false" ht="17" hidden="false" customHeight="true" outlineLevel="0" collapsed="false">
      <c r="A14" s="202"/>
      <c r="B14" s="228" t="s">
        <v>150</v>
      </c>
      <c r="C14" s="203"/>
      <c r="D14" s="229"/>
      <c r="E14" s="229"/>
      <c r="F14" s="229"/>
      <c r="G14" s="229"/>
      <c r="H14" s="229"/>
      <c r="I14" s="200"/>
      <c r="J14" s="201"/>
      <c r="K14" s="202"/>
      <c r="L14" s="228" t="s">
        <v>150</v>
      </c>
      <c r="M14" s="203"/>
      <c r="N14" s="229"/>
      <c r="O14" s="229"/>
      <c r="P14" s="229"/>
      <c r="Q14" s="229"/>
      <c r="R14" s="229"/>
    </row>
    <row r="15" customFormat="false" ht="17" hidden="false" customHeight="true" outlineLevel="0" collapsed="false">
      <c r="A15" s="220" t="n">
        <v>5</v>
      </c>
      <c r="B15" s="230" t="str">
        <f aca="true">IF(ISERROR(MATCH($C$5&amp;A15,Engagés!$J$16:$J$39,0)),"",INDIRECT(ADDRESS(MATCH($C$5&amp;A15,Engagés!$J$1:$J$39,0),1,1,1,"Engagés")))</f>
        <v/>
      </c>
      <c r="C15" s="203"/>
      <c r="D15" s="231"/>
      <c r="E15" s="231"/>
      <c r="F15" s="231"/>
      <c r="G15" s="231"/>
      <c r="H15" s="231"/>
      <c r="I15" s="200"/>
      <c r="J15" s="201"/>
      <c r="K15" s="220" t="n">
        <v>4</v>
      </c>
      <c r="L15" s="230" t="str">
        <f aca="true">IF(ISERROR(MATCH($M$5&amp;K15,Engagés!$J$16:$J$39,0)),"",INDIRECT(ADDRESS(MATCH($M$5&amp;K15,Engagés!$J$1:$J$39,0),1,1,1,"Engagés")))</f>
        <v/>
      </c>
      <c r="M15" s="203"/>
      <c r="N15" s="231"/>
      <c r="O15" s="231"/>
      <c r="P15" s="231"/>
      <c r="Q15" s="231"/>
      <c r="R15" s="231"/>
    </row>
    <row r="16" customFormat="false" ht="17" hidden="false" customHeight="true" outlineLevel="0" collapsed="false">
      <c r="A16" s="223" t="str">
        <f aca="false">IF(B15="","",VLOOKUP(B15,Engagés!$A$16:$F$39,2,0))</f>
        <v/>
      </c>
      <c r="B16" s="223"/>
      <c r="C16" s="223"/>
      <c r="D16" s="222"/>
      <c r="E16" s="222"/>
      <c r="F16" s="222"/>
      <c r="G16" s="222"/>
      <c r="H16" s="222"/>
      <c r="I16" s="200"/>
      <c r="J16" s="201"/>
      <c r="K16" s="223" t="str">
        <f aca="false">IF(L15="","",VLOOKUP(L15,Engagés!$A$16:$F$39,2,0))</f>
        <v/>
      </c>
      <c r="L16" s="223"/>
      <c r="M16" s="223"/>
      <c r="N16" s="222"/>
      <c r="O16" s="222"/>
      <c r="P16" s="222"/>
      <c r="Q16" s="222"/>
      <c r="R16" s="222"/>
    </row>
    <row r="17" customFormat="false" ht="17" hidden="false" customHeight="true" outlineLevel="0" collapsed="false">
      <c r="A17" s="202"/>
      <c r="B17" s="203"/>
      <c r="C17" s="224" t="str">
        <f aca="false">IF(B15="","",VLOOKUP(B15,Engagés!$A$16:$F$39,3,0))</f>
        <v/>
      </c>
      <c r="D17" s="225"/>
      <c r="E17" s="225"/>
      <c r="F17" s="225"/>
      <c r="G17" s="225"/>
      <c r="H17" s="225"/>
      <c r="I17" s="200"/>
      <c r="J17" s="201"/>
      <c r="K17" s="202"/>
      <c r="L17" s="203"/>
      <c r="M17" s="224" t="str">
        <f aca="false">IF(L15="","",VLOOKUP(L15,Engagés!$A$16:$F$39,3,0))</f>
        <v/>
      </c>
      <c r="N17" s="225"/>
      <c r="O17" s="225"/>
      <c r="P17" s="225"/>
      <c r="Q17" s="225"/>
      <c r="R17" s="225"/>
    </row>
    <row r="18" customFormat="false" ht="17" hidden="false" customHeight="true" outlineLevel="0" collapsed="false">
      <c r="A18" s="226" t="str">
        <f aca="false">IF(B15="","",VLOOKUP(B15,Engagés!$A$16:$F$39,4,0))</f>
        <v/>
      </c>
      <c r="B18" s="203"/>
      <c r="C18" s="203"/>
      <c r="D18" s="227"/>
      <c r="E18" s="227"/>
      <c r="F18" s="227"/>
      <c r="G18" s="227"/>
      <c r="H18" s="227"/>
      <c r="I18" s="200"/>
      <c r="J18" s="201"/>
      <c r="K18" s="226" t="str">
        <f aca="false">IF(L15="","",VLOOKUP(L15,Engagés!$A$16:$F$39,4,0))</f>
        <v/>
      </c>
      <c r="L18" s="203"/>
      <c r="M18" s="203"/>
      <c r="N18" s="227"/>
      <c r="O18" s="227"/>
      <c r="P18" s="227"/>
      <c r="Q18" s="227"/>
      <c r="R18" s="227"/>
    </row>
    <row r="19" customFormat="false" ht="17" hidden="false" customHeight="true" outlineLevel="0" collapsed="false">
      <c r="A19" s="202"/>
      <c r="B19" s="203"/>
      <c r="C19" s="203"/>
      <c r="D19" s="229"/>
      <c r="E19" s="229"/>
      <c r="F19" s="229"/>
      <c r="G19" s="229"/>
      <c r="H19" s="229"/>
      <c r="I19" s="200"/>
      <c r="J19" s="201"/>
      <c r="K19" s="202"/>
      <c r="L19" s="203"/>
      <c r="M19" s="203"/>
      <c r="N19" s="229"/>
      <c r="O19" s="229"/>
      <c r="P19" s="229"/>
      <c r="Q19" s="229"/>
      <c r="R19" s="229"/>
    </row>
    <row r="20" customFormat="false" ht="17" hidden="false" customHeight="true" outlineLevel="0" collapsed="false">
      <c r="A20" s="202"/>
      <c r="B20" s="203"/>
      <c r="C20" s="203"/>
      <c r="D20" s="203"/>
      <c r="E20" s="203"/>
      <c r="F20" s="203"/>
      <c r="G20" s="203"/>
      <c r="H20" s="206"/>
      <c r="I20" s="200"/>
      <c r="J20" s="201"/>
      <c r="K20" s="202"/>
      <c r="L20" s="203"/>
      <c r="M20" s="203"/>
      <c r="N20" s="203"/>
      <c r="O20" s="203"/>
      <c r="P20" s="203"/>
      <c r="Q20" s="203"/>
      <c r="R20" s="206"/>
    </row>
    <row r="21" customFormat="false" ht="17" hidden="false" customHeight="true" outlineLevel="0" collapsed="false">
      <c r="A21" s="232" t="s">
        <v>151</v>
      </c>
      <c r="B21" s="232"/>
      <c r="C21" s="232"/>
      <c r="D21" s="233" t="s">
        <v>152</v>
      </c>
      <c r="E21" s="233" t="s">
        <v>153</v>
      </c>
      <c r="F21" s="233" t="s">
        <v>154</v>
      </c>
      <c r="G21" s="203"/>
      <c r="H21" s="206"/>
      <c r="I21" s="200"/>
      <c r="J21" s="201"/>
      <c r="K21" s="232" t="s">
        <v>151</v>
      </c>
      <c r="L21" s="232"/>
      <c r="M21" s="232"/>
      <c r="N21" s="233" t="s">
        <v>152</v>
      </c>
      <c r="O21" s="233" t="s">
        <v>153</v>
      </c>
      <c r="P21" s="233" t="s">
        <v>154</v>
      </c>
      <c r="Q21" s="203"/>
      <c r="R21" s="206"/>
    </row>
    <row r="22" customFormat="false" ht="17" hidden="false" customHeight="true" outlineLevel="0" collapsed="false">
      <c r="A22" s="234" t="str">
        <f aca="false">A11</f>
        <v/>
      </c>
      <c r="B22" s="234"/>
      <c r="C22" s="234"/>
      <c r="D22" s="231"/>
      <c r="E22" s="231"/>
      <c r="F22" s="231"/>
      <c r="G22" s="203"/>
      <c r="H22" s="206"/>
      <c r="I22" s="200"/>
      <c r="J22" s="201"/>
      <c r="K22" s="234" t="str">
        <f aca="false">K11</f>
        <v/>
      </c>
      <c r="L22" s="234"/>
      <c r="M22" s="234"/>
      <c r="N22" s="231"/>
      <c r="O22" s="231"/>
      <c r="P22" s="231"/>
      <c r="Q22" s="203"/>
      <c r="R22" s="206"/>
    </row>
    <row r="23" customFormat="false" ht="17" hidden="false" customHeight="true" outlineLevel="0" collapsed="false">
      <c r="A23" s="234"/>
      <c r="B23" s="234"/>
      <c r="C23" s="234"/>
      <c r="D23" s="225"/>
      <c r="E23" s="225"/>
      <c r="F23" s="225"/>
      <c r="G23" s="203"/>
      <c r="H23" s="206"/>
      <c r="I23" s="200"/>
      <c r="J23" s="201"/>
      <c r="K23" s="234"/>
      <c r="L23" s="234"/>
      <c r="M23" s="234"/>
      <c r="N23" s="225"/>
      <c r="O23" s="225"/>
      <c r="P23" s="225"/>
      <c r="Q23" s="203"/>
      <c r="R23" s="206"/>
    </row>
    <row r="24" customFormat="false" ht="17" hidden="false" customHeight="true" outlineLevel="0" collapsed="false">
      <c r="A24" s="235" t="str">
        <f aca="false">A16</f>
        <v/>
      </c>
      <c r="B24" s="235"/>
      <c r="C24" s="235"/>
      <c r="D24" s="231"/>
      <c r="E24" s="231"/>
      <c r="F24" s="231"/>
      <c r="G24" s="203"/>
      <c r="H24" s="206"/>
      <c r="I24" s="200"/>
      <c r="J24" s="201"/>
      <c r="K24" s="235" t="str">
        <f aca="false">K16</f>
        <v/>
      </c>
      <c r="L24" s="235"/>
      <c r="M24" s="235"/>
      <c r="N24" s="231"/>
      <c r="O24" s="231"/>
      <c r="P24" s="231"/>
      <c r="Q24" s="203"/>
      <c r="R24" s="206"/>
    </row>
    <row r="25" customFormat="false" ht="17" hidden="false" customHeight="true" outlineLevel="0" collapsed="false">
      <c r="A25" s="235"/>
      <c r="B25" s="235"/>
      <c r="C25" s="235"/>
      <c r="D25" s="225"/>
      <c r="E25" s="225"/>
      <c r="F25" s="225"/>
      <c r="G25" s="203"/>
      <c r="H25" s="206"/>
      <c r="I25" s="200"/>
      <c r="J25" s="201"/>
      <c r="K25" s="235"/>
      <c r="L25" s="235"/>
      <c r="M25" s="235"/>
      <c r="N25" s="225"/>
      <c r="O25" s="225"/>
      <c r="P25" s="225"/>
      <c r="Q25" s="203"/>
      <c r="R25" s="206"/>
    </row>
    <row r="26" customFormat="false" ht="17" hidden="false" customHeight="true" outlineLevel="0" collapsed="false">
      <c r="A26" s="236" t="s">
        <v>155</v>
      </c>
      <c r="B26" s="203"/>
      <c r="C26" s="203"/>
      <c r="D26" s="203"/>
      <c r="E26" s="203"/>
      <c r="F26" s="203"/>
      <c r="G26" s="203"/>
      <c r="H26" s="206"/>
      <c r="I26" s="200"/>
      <c r="J26" s="201"/>
      <c r="K26" s="236" t="s">
        <v>155</v>
      </c>
      <c r="L26" s="203"/>
      <c r="M26" s="203"/>
      <c r="N26" s="203"/>
      <c r="O26" s="203"/>
      <c r="P26" s="203"/>
      <c r="Q26" s="203"/>
      <c r="R26" s="206"/>
    </row>
    <row r="27" customFormat="false" ht="17" hidden="false" customHeight="true" outlineLevel="0" collapsed="false">
      <c r="A27" s="202"/>
      <c r="B27" s="203"/>
      <c r="C27" s="203"/>
      <c r="D27" s="203"/>
      <c r="E27" s="203"/>
      <c r="F27" s="203"/>
      <c r="G27" s="203"/>
      <c r="H27" s="206"/>
      <c r="I27" s="200"/>
      <c r="J27" s="201"/>
      <c r="K27" s="202"/>
      <c r="L27" s="203"/>
      <c r="M27" s="203"/>
      <c r="N27" s="203"/>
      <c r="O27" s="203"/>
      <c r="P27" s="203"/>
      <c r="Q27" s="203"/>
      <c r="R27" s="206"/>
    </row>
    <row r="28" customFormat="false" ht="17" hidden="false" customHeight="true" outlineLevel="0" collapsed="false">
      <c r="A28" s="237" t="s">
        <v>156</v>
      </c>
      <c r="B28" s="238"/>
      <c r="C28" s="238"/>
      <c r="D28" s="238"/>
      <c r="E28" s="238"/>
      <c r="F28" s="238"/>
      <c r="G28" s="238"/>
      <c r="H28" s="239"/>
      <c r="I28" s="200"/>
      <c r="J28" s="201"/>
      <c r="K28" s="237" t="s">
        <v>156</v>
      </c>
      <c r="L28" s="238"/>
      <c r="M28" s="238"/>
      <c r="N28" s="238"/>
      <c r="O28" s="238"/>
      <c r="P28" s="238"/>
      <c r="Q28" s="238"/>
      <c r="R28" s="239"/>
    </row>
    <row r="29" customFormat="false" ht="14.15" hidden="false" customHeight="true" outlineLevel="0" collapsed="false">
      <c r="A29" s="240"/>
      <c r="B29" s="240"/>
      <c r="C29" s="240"/>
      <c r="D29" s="240"/>
      <c r="E29" s="240"/>
      <c r="F29" s="240"/>
      <c r="G29" s="240"/>
      <c r="H29" s="240"/>
      <c r="I29" s="241"/>
      <c r="J29" s="242"/>
      <c r="K29" s="240"/>
      <c r="L29" s="240"/>
      <c r="M29" s="240"/>
      <c r="N29" s="240"/>
      <c r="O29" s="240"/>
      <c r="P29" s="240"/>
      <c r="Q29" s="240"/>
      <c r="R29" s="240"/>
    </row>
    <row r="30" customFormat="false" ht="14.15" hidden="false" customHeight="true" outlineLevel="0" collapsed="false">
      <c r="A30" s="243"/>
      <c r="B30" s="243"/>
      <c r="C30" s="243"/>
      <c r="D30" s="243"/>
      <c r="E30" s="243"/>
      <c r="F30" s="243"/>
      <c r="G30" s="243"/>
      <c r="H30" s="243"/>
      <c r="I30" s="244"/>
      <c r="J30" s="245"/>
      <c r="K30" s="243"/>
      <c r="L30" s="243"/>
      <c r="M30" s="243"/>
      <c r="N30" s="243"/>
      <c r="O30" s="243"/>
      <c r="P30" s="243"/>
      <c r="Q30" s="243"/>
      <c r="R30" s="243"/>
    </row>
    <row r="31" customFormat="false" ht="28.35" hidden="false" customHeight="true" outlineLevel="0" collapsed="false">
      <c r="A31" s="199" t="str">
        <f aca="false">Engagés!$A$4</f>
        <v>TYPE COMPETITION</v>
      </c>
      <c r="B31" s="199"/>
      <c r="C31" s="199"/>
      <c r="D31" s="199"/>
      <c r="E31" s="199"/>
      <c r="F31" s="199"/>
      <c r="G31" s="199"/>
      <c r="H31" s="199"/>
      <c r="I31" s="200"/>
      <c r="J31" s="201"/>
      <c r="K31" s="199" t="str">
        <f aca="false">Engagés!$A$4</f>
        <v>TYPE COMPETITION</v>
      </c>
      <c r="L31" s="199"/>
      <c r="M31" s="199"/>
      <c r="N31" s="199"/>
      <c r="O31" s="199"/>
      <c r="P31" s="199"/>
      <c r="Q31" s="199"/>
      <c r="R31" s="199"/>
      <c r="U31" s="246"/>
    </row>
    <row r="32" customFormat="false" ht="17" hidden="false" customHeight="true" outlineLevel="0" collapsed="false">
      <c r="A32" s="202"/>
      <c r="B32" s="203"/>
      <c r="C32" s="203"/>
      <c r="D32" s="204" t="s">
        <v>146</v>
      </c>
      <c r="E32" s="205"/>
      <c r="F32" s="203"/>
      <c r="G32" s="203"/>
      <c r="H32" s="206"/>
      <c r="I32" s="200"/>
      <c r="J32" s="201"/>
      <c r="K32" s="202"/>
      <c r="L32" s="203"/>
      <c r="M32" s="203"/>
      <c r="N32" s="204" t="s">
        <v>146</v>
      </c>
      <c r="O32" s="205"/>
      <c r="P32" s="203"/>
      <c r="Q32" s="203"/>
      <c r="R32" s="206"/>
    </row>
    <row r="33" customFormat="false" ht="28.35" hidden="false" customHeight="true" outlineLevel="0" collapsed="false">
      <c r="A33" s="207"/>
      <c r="B33" s="208" t="str">
        <f aca="false">Engagés!$A$7</f>
        <v>DATE</v>
      </c>
      <c r="C33" s="208"/>
      <c r="D33" s="208"/>
      <c r="E33" s="208"/>
      <c r="F33" s="208"/>
      <c r="G33" s="208"/>
      <c r="H33" s="206"/>
      <c r="I33" s="200"/>
      <c r="J33" s="201"/>
      <c r="K33" s="207"/>
      <c r="L33" s="208" t="str">
        <f aca="false">Engagés!$A$7</f>
        <v>DATE</v>
      </c>
      <c r="M33" s="208"/>
      <c r="N33" s="208"/>
      <c r="O33" s="208"/>
      <c r="P33" s="208"/>
      <c r="Q33" s="208"/>
      <c r="R33" s="206"/>
    </row>
    <row r="34" customFormat="false" ht="17" hidden="false" customHeight="true" outlineLevel="0" collapsed="false">
      <c r="A34" s="209"/>
      <c r="B34" s="210"/>
      <c r="C34" s="210"/>
      <c r="D34" s="210"/>
      <c r="E34" s="203"/>
      <c r="F34" s="203"/>
      <c r="G34" s="203"/>
      <c r="H34" s="206"/>
      <c r="I34" s="200"/>
      <c r="J34" s="201"/>
      <c r="K34" s="209"/>
      <c r="L34" s="210"/>
      <c r="M34" s="210"/>
      <c r="N34" s="210"/>
      <c r="O34" s="203"/>
      <c r="P34" s="203"/>
      <c r="Q34" s="203"/>
      <c r="R34" s="206"/>
    </row>
    <row r="35" customFormat="false" ht="17" hidden="false" customHeight="true" outlineLevel="0" collapsed="false">
      <c r="A35" s="202"/>
      <c r="B35" s="203" t="s">
        <v>48</v>
      </c>
      <c r="C35" s="211" t="s">
        <v>53</v>
      </c>
      <c r="E35" s="203" t="s">
        <v>63</v>
      </c>
      <c r="F35" s="203"/>
      <c r="G35" s="203"/>
      <c r="H35" s="206"/>
      <c r="I35" s="200"/>
      <c r="J35" s="201"/>
      <c r="K35" s="202"/>
      <c r="L35" s="203" t="s">
        <v>48</v>
      </c>
      <c r="M35" s="211" t="str">
        <f aca="false">C5</f>
        <v>A</v>
      </c>
      <c r="O35" s="203" t="s">
        <v>63</v>
      </c>
      <c r="P35" s="203"/>
      <c r="Q35" s="203"/>
      <c r="R35" s="206"/>
    </row>
    <row r="36" customFormat="false" ht="17" hidden="false" customHeight="true" outlineLevel="0" collapsed="false">
      <c r="A36" s="212" t="s">
        <v>147</v>
      </c>
      <c r="B36" s="213"/>
      <c r="C36" s="213"/>
      <c r="D36" s="213"/>
      <c r="E36" s="213"/>
      <c r="F36" s="213"/>
      <c r="G36" s="213"/>
      <c r="H36" s="214"/>
      <c r="I36" s="200"/>
      <c r="J36" s="201"/>
      <c r="K36" s="212" t="s">
        <v>147</v>
      </c>
      <c r="L36" s="213"/>
      <c r="M36" s="213"/>
      <c r="N36" s="213"/>
      <c r="O36" s="213"/>
      <c r="P36" s="213"/>
      <c r="Q36" s="213"/>
      <c r="R36" s="214"/>
    </row>
    <row r="37" customFormat="false" ht="17" hidden="false" customHeight="true" outlineLevel="0" collapsed="false">
      <c r="A37" s="202"/>
      <c r="B37" s="203"/>
      <c r="C37" s="203"/>
      <c r="D37" s="215" t="s">
        <v>70</v>
      </c>
      <c r="E37" s="215"/>
      <c r="F37" s="215"/>
      <c r="G37" s="215"/>
      <c r="H37" s="215"/>
      <c r="I37" s="200"/>
      <c r="J37" s="201"/>
      <c r="K37" s="202"/>
      <c r="L37" s="203"/>
      <c r="M37" s="203"/>
      <c r="N37" s="215" t="s">
        <v>70</v>
      </c>
      <c r="O37" s="215"/>
      <c r="P37" s="215"/>
      <c r="Q37" s="215"/>
      <c r="R37" s="215"/>
    </row>
    <row r="38" customFormat="false" ht="17" hidden="false" customHeight="true" outlineLevel="0" collapsed="false">
      <c r="A38" s="216" t="s">
        <v>148</v>
      </c>
      <c r="B38" s="216"/>
      <c r="C38" s="216"/>
      <c r="D38" s="217" t="n">
        <v>1</v>
      </c>
      <c r="E38" s="217" t="n">
        <v>2</v>
      </c>
      <c r="F38" s="217" t="n">
        <v>3</v>
      </c>
      <c r="G38" s="217" t="n">
        <v>4</v>
      </c>
      <c r="H38" s="217" t="n">
        <v>5</v>
      </c>
      <c r="I38" s="200"/>
      <c r="J38" s="201"/>
      <c r="K38" s="216" t="s">
        <v>148</v>
      </c>
      <c r="L38" s="216"/>
      <c r="M38" s="216"/>
      <c r="N38" s="217" t="n">
        <v>1</v>
      </c>
      <c r="O38" s="217" t="n">
        <v>2</v>
      </c>
      <c r="P38" s="217" t="n">
        <v>3</v>
      </c>
      <c r="Q38" s="217" t="n">
        <v>4</v>
      </c>
      <c r="R38" s="217" t="n">
        <v>5</v>
      </c>
    </row>
    <row r="39" customFormat="false" ht="17" hidden="false" customHeight="true" outlineLevel="0" collapsed="false">
      <c r="A39" s="216"/>
      <c r="B39" s="218"/>
      <c r="C39" s="218"/>
      <c r="D39" s="219" t="s">
        <v>149</v>
      </c>
      <c r="E39" s="219"/>
      <c r="F39" s="219"/>
      <c r="G39" s="219"/>
      <c r="H39" s="219"/>
      <c r="I39" s="200"/>
      <c r="J39" s="201"/>
      <c r="K39" s="216"/>
      <c r="L39" s="218"/>
      <c r="M39" s="218"/>
      <c r="N39" s="219" t="s">
        <v>149</v>
      </c>
      <c r="O39" s="219"/>
      <c r="P39" s="219"/>
      <c r="Q39" s="219"/>
      <c r="R39" s="219"/>
    </row>
    <row r="40" customFormat="false" ht="17" hidden="false" customHeight="true" outlineLevel="0" collapsed="false">
      <c r="A40" s="220" t="n">
        <v>1</v>
      </c>
      <c r="B40" s="221" t="str">
        <f aca="true">IF(ISERROR(MATCH($C$35&amp;A40,Engagés!$J$16:$J$39,0)),"",INDIRECT(ADDRESS(MATCH($C$35&amp;A40,Engagés!$J$1:$J$39,0),1,1,1,"Engagés")))</f>
        <v/>
      </c>
      <c r="C40" s="203"/>
      <c r="D40" s="222"/>
      <c r="E40" s="222"/>
      <c r="F40" s="222"/>
      <c r="G40" s="222"/>
      <c r="H40" s="222"/>
      <c r="I40" s="200"/>
      <c r="J40" s="201"/>
      <c r="K40" s="220" t="n">
        <v>2</v>
      </c>
      <c r="L40" s="221" t="str">
        <f aca="true">IF(ISERROR(MATCH($M$35&amp;K40,Engagés!$J$16:$J$39,0)),"",INDIRECT(ADDRESS(MATCH($M$35&amp;K40,Engagés!$J$1:$J$39,0),1,1,1,"Engagés")))</f>
        <v/>
      </c>
      <c r="M40" s="203"/>
      <c r="N40" s="222"/>
      <c r="O40" s="222"/>
      <c r="P40" s="222"/>
      <c r="Q40" s="222"/>
      <c r="R40" s="222"/>
    </row>
    <row r="41" customFormat="false" ht="17" hidden="false" customHeight="true" outlineLevel="0" collapsed="false">
      <c r="A41" s="223" t="str">
        <f aca="false">IF(B40="","",VLOOKUP(B40,Engagés!$A$16:$F$39,2,0))</f>
        <v/>
      </c>
      <c r="B41" s="223"/>
      <c r="C41" s="223"/>
      <c r="D41" s="222"/>
      <c r="E41" s="222"/>
      <c r="F41" s="222"/>
      <c r="G41" s="222"/>
      <c r="H41" s="222"/>
      <c r="I41" s="200"/>
      <c r="J41" s="201"/>
      <c r="K41" s="223" t="str">
        <f aca="false">IF(L40="","",VLOOKUP(L40,Engagés!$A$16:$F$39,2,0))</f>
        <v/>
      </c>
      <c r="L41" s="223"/>
      <c r="M41" s="223"/>
      <c r="N41" s="222"/>
      <c r="O41" s="222"/>
      <c r="P41" s="222"/>
      <c r="Q41" s="222"/>
      <c r="R41" s="222"/>
    </row>
    <row r="42" customFormat="false" ht="17" hidden="false" customHeight="true" outlineLevel="0" collapsed="false">
      <c r="A42" s="202"/>
      <c r="B42" s="203"/>
      <c r="C42" s="224" t="str">
        <f aca="false">IF(B40="","",VLOOKUP(B40,Engagés!$A$16:$F$39,3,0))</f>
        <v/>
      </c>
      <c r="D42" s="225"/>
      <c r="E42" s="225"/>
      <c r="F42" s="225"/>
      <c r="G42" s="225"/>
      <c r="H42" s="225"/>
      <c r="I42" s="200"/>
      <c r="J42" s="201"/>
      <c r="K42" s="202"/>
      <c r="L42" s="203"/>
      <c r="M42" s="224" t="str">
        <f aca="false">IF(L40="","",VLOOKUP(L40,Engagés!$A$16:$F$39,3,0))</f>
        <v/>
      </c>
      <c r="N42" s="225"/>
      <c r="O42" s="225"/>
      <c r="P42" s="225"/>
      <c r="Q42" s="225"/>
      <c r="R42" s="225"/>
    </row>
    <row r="43" customFormat="false" ht="17" hidden="false" customHeight="true" outlineLevel="0" collapsed="false">
      <c r="A43" s="226" t="str">
        <f aca="false">IF(B40="","",VLOOKUP(B40,Engagés!$A$16:$F$39,4,0))</f>
        <v/>
      </c>
      <c r="B43" s="203"/>
      <c r="C43" s="203"/>
      <c r="D43" s="227"/>
      <c r="E43" s="227"/>
      <c r="F43" s="227"/>
      <c r="G43" s="227"/>
      <c r="H43" s="227"/>
      <c r="I43" s="200"/>
      <c r="J43" s="201"/>
      <c r="K43" s="226" t="str">
        <f aca="false">IF(L40="","",VLOOKUP(L40,Engagés!$A$16:$F$39,4,0))</f>
        <v/>
      </c>
      <c r="L43" s="203"/>
      <c r="M43" s="203"/>
      <c r="N43" s="227"/>
      <c r="O43" s="227"/>
      <c r="P43" s="227"/>
      <c r="Q43" s="227"/>
      <c r="R43" s="227"/>
    </row>
    <row r="44" customFormat="false" ht="17" hidden="false" customHeight="true" outlineLevel="0" collapsed="false">
      <c r="A44" s="202"/>
      <c r="B44" s="228" t="s">
        <v>150</v>
      </c>
      <c r="C44" s="203"/>
      <c r="D44" s="229"/>
      <c r="E44" s="229"/>
      <c r="F44" s="229"/>
      <c r="G44" s="229"/>
      <c r="H44" s="229"/>
      <c r="I44" s="200"/>
      <c r="J44" s="201"/>
      <c r="K44" s="202"/>
      <c r="L44" s="228" t="s">
        <v>150</v>
      </c>
      <c r="M44" s="203"/>
      <c r="N44" s="229"/>
      <c r="O44" s="229"/>
      <c r="P44" s="229"/>
      <c r="Q44" s="229"/>
      <c r="R44" s="229"/>
    </row>
    <row r="45" customFormat="false" ht="17" hidden="false" customHeight="true" outlineLevel="0" collapsed="false">
      <c r="A45" s="220" t="n">
        <v>5</v>
      </c>
      <c r="B45" s="230" t="str">
        <f aca="true">IF(ISERROR(MATCH($C$35&amp;A45,Engagés!$J$16:$J$39,0)),"",INDIRECT(ADDRESS(MATCH($C$35&amp;A45,Engagés!$J$1:$J$39,0),1,1,1,"Engagés")))</f>
        <v/>
      </c>
      <c r="C45" s="203"/>
      <c r="D45" s="231"/>
      <c r="E45" s="231"/>
      <c r="F45" s="231"/>
      <c r="G45" s="231"/>
      <c r="H45" s="231"/>
      <c r="I45" s="200"/>
      <c r="J45" s="201"/>
      <c r="K45" s="220" t="n">
        <v>3</v>
      </c>
      <c r="L45" s="230" t="str">
        <f aca="true">IF(ISERROR(MATCH($M$35&amp;K45,Engagés!$J$16:$J$39,0)),"",INDIRECT(ADDRESS(MATCH($M$35&amp;K45,Engagés!$J$1:$J$39,0),1,1,1,"Engagés")))</f>
        <v/>
      </c>
      <c r="M45" s="203"/>
      <c r="N45" s="231"/>
      <c r="O45" s="231"/>
      <c r="P45" s="231"/>
      <c r="Q45" s="231"/>
      <c r="R45" s="231"/>
    </row>
    <row r="46" customFormat="false" ht="17" hidden="false" customHeight="true" outlineLevel="0" collapsed="false">
      <c r="A46" s="223" t="str">
        <f aca="false">IF(B45="","",VLOOKUP(B45,Engagés!$A$16:$F$39,2,0))</f>
        <v/>
      </c>
      <c r="B46" s="223"/>
      <c r="C46" s="223"/>
      <c r="D46" s="222"/>
      <c r="E46" s="222"/>
      <c r="F46" s="222"/>
      <c r="G46" s="222"/>
      <c r="H46" s="222"/>
      <c r="I46" s="200"/>
      <c r="J46" s="201"/>
      <c r="K46" s="223" t="str">
        <f aca="false">IF(L45="","",VLOOKUP(L45,Engagés!$A$16:$F$39,2,0))</f>
        <v/>
      </c>
      <c r="L46" s="223"/>
      <c r="M46" s="223"/>
      <c r="N46" s="222"/>
      <c r="O46" s="222"/>
      <c r="P46" s="222"/>
      <c r="Q46" s="222"/>
      <c r="R46" s="222"/>
    </row>
    <row r="47" customFormat="false" ht="17" hidden="false" customHeight="true" outlineLevel="0" collapsed="false">
      <c r="A47" s="202"/>
      <c r="B47" s="203"/>
      <c r="C47" s="224" t="str">
        <f aca="false">IF(B45="","",VLOOKUP(B45,Engagés!$A$16:$F$39,3,0))</f>
        <v/>
      </c>
      <c r="D47" s="225"/>
      <c r="E47" s="225"/>
      <c r="F47" s="225"/>
      <c r="G47" s="225"/>
      <c r="H47" s="225"/>
      <c r="I47" s="200"/>
      <c r="J47" s="201"/>
      <c r="K47" s="202"/>
      <c r="L47" s="203"/>
      <c r="M47" s="224" t="str">
        <f aca="false">IF(L45="","",VLOOKUP(L45,Engagés!$A$16:$F$39,3,0))</f>
        <v/>
      </c>
      <c r="N47" s="225"/>
      <c r="O47" s="225"/>
      <c r="P47" s="225"/>
      <c r="Q47" s="225"/>
      <c r="R47" s="225"/>
    </row>
    <row r="48" customFormat="false" ht="17" hidden="false" customHeight="true" outlineLevel="0" collapsed="false">
      <c r="A48" s="226" t="str">
        <f aca="false">IF(B45="","",VLOOKUP(B45,Engagés!$A$16:$F$39,4,0))</f>
        <v/>
      </c>
      <c r="B48" s="203"/>
      <c r="C48" s="203"/>
      <c r="D48" s="227"/>
      <c r="E48" s="227"/>
      <c r="F48" s="227"/>
      <c r="G48" s="227"/>
      <c r="H48" s="227"/>
      <c r="I48" s="200"/>
      <c r="J48" s="201"/>
      <c r="K48" s="226" t="str">
        <f aca="false">IF(L45="","",VLOOKUP(L45,Engagés!$A$16:$F$39,4,0))</f>
        <v/>
      </c>
      <c r="L48" s="203"/>
      <c r="M48" s="203"/>
      <c r="N48" s="227"/>
      <c r="O48" s="227"/>
      <c r="P48" s="227"/>
      <c r="Q48" s="227"/>
      <c r="R48" s="227"/>
    </row>
    <row r="49" customFormat="false" ht="17" hidden="false" customHeight="true" outlineLevel="0" collapsed="false">
      <c r="A49" s="202"/>
      <c r="B49" s="203"/>
      <c r="C49" s="203"/>
      <c r="D49" s="229"/>
      <c r="E49" s="229"/>
      <c r="F49" s="229"/>
      <c r="G49" s="229"/>
      <c r="H49" s="229"/>
      <c r="I49" s="200"/>
      <c r="J49" s="201"/>
      <c r="K49" s="202"/>
      <c r="L49" s="203"/>
      <c r="M49" s="203"/>
      <c r="N49" s="229"/>
      <c r="O49" s="229"/>
      <c r="P49" s="229"/>
      <c r="Q49" s="229"/>
      <c r="R49" s="229"/>
    </row>
    <row r="50" customFormat="false" ht="17" hidden="false" customHeight="true" outlineLevel="0" collapsed="false">
      <c r="A50" s="202"/>
      <c r="B50" s="203"/>
      <c r="C50" s="203"/>
      <c r="D50" s="203"/>
      <c r="E50" s="203"/>
      <c r="F50" s="203"/>
      <c r="G50" s="203"/>
      <c r="H50" s="206"/>
      <c r="I50" s="200"/>
      <c r="J50" s="201"/>
      <c r="K50" s="202"/>
      <c r="L50" s="203"/>
      <c r="M50" s="203"/>
      <c r="N50" s="203"/>
      <c r="O50" s="203"/>
      <c r="P50" s="203"/>
      <c r="Q50" s="203"/>
      <c r="R50" s="206"/>
    </row>
    <row r="51" customFormat="false" ht="17" hidden="false" customHeight="true" outlineLevel="0" collapsed="false">
      <c r="A51" s="232" t="s">
        <v>151</v>
      </c>
      <c r="B51" s="232"/>
      <c r="C51" s="232"/>
      <c r="D51" s="233" t="s">
        <v>152</v>
      </c>
      <c r="E51" s="233" t="s">
        <v>153</v>
      </c>
      <c r="F51" s="233" t="s">
        <v>154</v>
      </c>
      <c r="G51" s="203"/>
      <c r="H51" s="206"/>
      <c r="I51" s="200"/>
      <c r="J51" s="201"/>
      <c r="K51" s="232" t="s">
        <v>151</v>
      </c>
      <c r="L51" s="232"/>
      <c r="M51" s="232"/>
      <c r="N51" s="233" t="s">
        <v>152</v>
      </c>
      <c r="O51" s="233" t="s">
        <v>153</v>
      </c>
      <c r="P51" s="233" t="s">
        <v>154</v>
      </c>
      <c r="Q51" s="203"/>
      <c r="R51" s="206"/>
    </row>
    <row r="52" customFormat="false" ht="17" hidden="false" customHeight="true" outlineLevel="0" collapsed="false">
      <c r="A52" s="234" t="str">
        <f aca="false">A41</f>
        <v/>
      </c>
      <c r="B52" s="234"/>
      <c r="C52" s="234"/>
      <c r="D52" s="231"/>
      <c r="E52" s="231"/>
      <c r="F52" s="231"/>
      <c r="G52" s="203"/>
      <c r="H52" s="206"/>
      <c r="I52" s="200"/>
      <c r="J52" s="201"/>
      <c r="K52" s="234" t="str">
        <f aca="false">K41</f>
        <v/>
      </c>
      <c r="L52" s="234"/>
      <c r="M52" s="234"/>
      <c r="N52" s="231"/>
      <c r="O52" s="231"/>
      <c r="P52" s="231"/>
      <c r="Q52" s="203"/>
      <c r="R52" s="206"/>
    </row>
    <row r="53" customFormat="false" ht="17" hidden="false" customHeight="true" outlineLevel="0" collapsed="false">
      <c r="A53" s="234"/>
      <c r="B53" s="234"/>
      <c r="C53" s="234"/>
      <c r="D53" s="225"/>
      <c r="E53" s="225"/>
      <c r="F53" s="225"/>
      <c r="G53" s="203"/>
      <c r="H53" s="206"/>
      <c r="I53" s="200"/>
      <c r="J53" s="201"/>
      <c r="K53" s="234"/>
      <c r="L53" s="234"/>
      <c r="M53" s="234"/>
      <c r="N53" s="225"/>
      <c r="O53" s="225"/>
      <c r="P53" s="225"/>
      <c r="Q53" s="203"/>
      <c r="R53" s="206"/>
    </row>
    <row r="54" customFormat="false" ht="17" hidden="false" customHeight="true" outlineLevel="0" collapsed="false">
      <c r="A54" s="235" t="str">
        <f aca="false">A46</f>
        <v/>
      </c>
      <c r="B54" s="235"/>
      <c r="C54" s="235"/>
      <c r="D54" s="231"/>
      <c r="E54" s="231"/>
      <c r="F54" s="231"/>
      <c r="G54" s="203"/>
      <c r="H54" s="206"/>
      <c r="I54" s="200"/>
      <c r="J54" s="201"/>
      <c r="K54" s="235" t="str">
        <f aca="false">K46</f>
        <v/>
      </c>
      <c r="L54" s="235"/>
      <c r="M54" s="235"/>
      <c r="N54" s="231"/>
      <c r="O54" s="231"/>
      <c r="P54" s="231"/>
      <c r="Q54" s="203"/>
      <c r="R54" s="206"/>
    </row>
    <row r="55" customFormat="false" ht="17" hidden="false" customHeight="true" outlineLevel="0" collapsed="false">
      <c r="A55" s="235"/>
      <c r="B55" s="235"/>
      <c r="C55" s="235"/>
      <c r="D55" s="225"/>
      <c r="E55" s="225"/>
      <c r="F55" s="225"/>
      <c r="G55" s="203"/>
      <c r="H55" s="206"/>
      <c r="I55" s="200"/>
      <c r="J55" s="201"/>
      <c r="K55" s="235"/>
      <c r="L55" s="235"/>
      <c r="M55" s="235"/>
      <c r="N55" s="225"/>
      <c r="O55" s="225"/>
      <c r="P55" s="225"/>
      <c r="Q55" s="203"/>
      <c r="R55" s="206"/>
    </row>
    <row r="56" customFormat="false" ht="17" hidden="false" customHeight="true" outlineLevel="0" collapsed="false">
      <c r="A56" s="236" t="s">
        <v>155</v>
      </c>
      <c r="B56" s="203"/>
      <c r="C56" s="203"/>
      <c r="D56" s="203"/>
      <c r="E56" s="203"/>
      <c r="F56" s="203"/>
      <c r="G56" s="203"/>
      <c r="H56" s="206"/>
      <c r="I56" s="200"/>
      <c r="J56" s="201"/>
      <c r="K56" s="236" t="s">
        <v>155</v>
      </c>
      <c r="L56" s="203"/>
      <c r="M56" s="203"/>
      <c r="N56" s="203"/>
      <c r="O56" s="203"/>
      <c r="P56" s="203"/>
      <c r="Q56" s="203"/>
      <c r="R56" s="206"/>
    </row>
    <row r="57" customFormat="false" ht="17" hidden="false" customHeight="true" outlineLevel="0" collapsed="false">
      <c r="A57" s="202"/>
      <c r="B57" s="203"/>
      <c r="C57" s="203"/>
      <c r="D57" s="203"/>
      <c r="E57" s="203"/>
      <c r="F57" s="203"/>
      <c r="G57" s="203"/>
      <c r="H57" s="206"/>
      <c r="I57" s="200"/>
      <c r="J57" s="201"/>
      <c r="K57" s="202"/>
      <c r="L57" s="203"/>
      <c r="M57" s="203"/>
      <c r="N57" s="203"/>
      <c r="O57" s="203"/>
      <c r="P57" s="203"/>
      <c r="Q57" s="203"/>
      <c r="R57" s="206"/>
    </row>
    <row r="58" customFormat="false" ht="17" hidden="false" customHeight="true" outlineLevel="0" collapsed="false">
      <c r="A58" s="237" t="s">
        <v>156</v>
      </c>
      <c r="B58" s="238"/>
      <c r="C58" s="238"/>
      <c r="D58" s="238"/>
      <c r="E58" s="238"/>
      <c r="F58" s="238"/>
      <c r="G58" s="238"/>
      <c r="H58" s="239"/>
      <c r="I58" s="200"/>
      <c r="J58" s="201"/>
      <c r="K58" s="237" t="s">
        <v>156</v>
      </c>
      <c r="L58" s="238"/>
      <c r="M58" s="238"/>
      <c r="N58" s="238"/>
      <c r="O58" s="238"/>
      <c r="P58" s="238"/>
      <c r="Q58" s="238"/>
      <c r="R58" s="239"/>
    </row>
    <row r="59" customFormat="false" ht="28.35" hidden="false" customHeight="true" outlineLevel="0" collapsed="false">
      <c r="A59" s="199" t="str">
        <f aca="false">Engagés!$A$4</f>
        <v>TYPE COMPETITION</v>
      </c>
      <c r="B59" s="199"/>
      <c r="C59" s="199"/>
      <c r="D59" s="199"/>
      <c r="E59" s="199"/>
      <c r="F59" s="199"/>
      <c r="G59" s="199"/>
      <c r="H59" s="199"/>
      <c r="I59" s="200"/>
      <c r="J59" s="201"/>
      <c r="K59" s="199" t="str">
        <f aca="false">Engagés!$A$4</f>
        <v>TYPE COMPETITION</v>
      </c>
      <c r="L59" s="199"/>
      <c r="M59" s="199"/>
      <c r="N59" s="199"/>
      <c r="O59" s="199"/>
      <c r="P59" s="199"/>
      <c r="Q59" s="199"/>
      <c r="R59" s="199"/>
    </row>
    <row r="60" customFormat="false" ht="17" hidden="false" customHeight="true" outlineLevel="0" collapsed="false">
      <c r="A60" s="202"/>
      <c r="B60" s="203"/>
      <c r="C60" s="203"/>
      <c r="D60" s="204" t="s">
        <v>146</v>
      </c>
      <c r="E60" s="205"/>
      <c r="F60" s="203"/>
      <c r="G60" s="203"/>
      <c r="H60" s="206"/>
      <c r="I60" s="200"/>
      <c r="J60" s="201"/>
      <c r="K60" s="202"/>
      <c r="L60" s="203"/>
      <c r="M60" s="203"/>
      <c r="N60" s="204" t="s">
        <v>146</v>
      </c>
      <c r="O60" s="205"/>
      <c r="P60" s="203"/>
      <c r="Q60" s="203"/>
      <c r="R60" s="206"/>
    </row>
    <row r="61" customFormat="false" ht="28.35" hidden="false" customHeight="true" outlineLevel="0" collapsed="false">
      <c r="A61" s="207"/>
      <c r="B61" s="208" t="str">
        <f aca="false">Engagés!$A$7</f>
        <v>DATE</v>
      </c>
      <c r="C61" s="208"/>
      <c r="D61" s="208"/>
      <c r="E61" s="208"/>
      <c r="F61" s="208"/>
      <c r="G61" s="208"/>
      <c r="H61" s="206"/>
      <c r="I61" s="200"/>
      <c r="J61" s="201"/>
      <c r="K61" s="207"/>
      <c r="L61" s="208" t="str">
        <f aca="false">Engagés!$A$7</f>
        <v>DATE</v>
      </c>
      <c r="M61" s="208"/>
      <c r="N61" s="208"/>
      <c r="O61" s="208"/>
      <c r="P61" s="208"/>
      <c r="Q61" s="208"/>
      <c r="R61" s="206"/>
    </row>
    <row r="62" customFormat="false" ht="17" hidden="false" customHeight="true" outlineLevel="0" collapsed="false">
      <c r="A62" s="209"/>
      <c r="B62" s="210"/>
      <c r="C62" s="210"/>
      <c r="D62" s="210"/>
      <c r="E62" s="203"/>
      <c r="F62" s="203"/>
      <c r="G62" s="203"/>
      <c r="H62" s="206"/>
      <c r="I62" s="200"/>
      <c r="J62" s="201"/>
      <c r="K62" s="209"/>
      <c r="L62" s="210"/>
      <c r="M62" s="210"/>
      <c r="N62" s="210"/>
      <c r="O62" s="203"/>
      <c r="P62" s="203"/>
      <c r="Q62" s="203"/>
      <c r="R62" s="206"/>
    </row>
    <row r="63" customFormat="false" ht="17" hidden="false" customHeight="true" outlineLevel="0" collapsed="false">
      <c r="A63" s="202"/>
      <c r="B63" s="203" t="s">
        <v>48</v>
      </c>
      <c r="C63" s="211" t="str">
        <f aca="false">C5</f>
        <v>A</v>
      </c>
      <c r="E63" s="203" t="s">
        <v>63</v>
      </c>
      <c r="F63" s="203"/>
      <c r="G63" s="203"/>
      <c r="H63" s="206"/>
      <c r="I63" s="200"/>
      <c r="J63" s="201"/>
      <c r="K63" s="202"/>
      <c r="L63" s="203" t="s">
        <v>48</v>
      </c>
      <c r="M63" s="211" t="str">
        <f aca="false">C5</f>
        <v>A</v>
      </c>
      <c r="O63" s="203" t="s">
        <v>63</v>
      </c>
      <c r="P63" s="203"/>
      <c r="Q63" s="203"/>
      <c r="R63" s="206"/>
    </row>
    <row r="64" customFormat="false" ht="17" hidden="false" customHeight="true" outlineLevel="0" collapsed="false">
      <c r="A64" s="212" t="s">
        <v>147</v>
      </c>
      <c r="B64" s="213"/>
      <c r="C64" s="213"/>
      <c r="D64" s="213"/>
      <c r="E64" s="213"/>
      <c r="F64" s="213"/>
      <c r="G64" s="213"/>
      <c r="H64" s="214"/>
      <c r="I64" s="200"/>
      <c r="J64" s="201"/>
      <c r="K64" s="212" t="s">
        <v>147</v>
      </c>
      <c r="L64" s="213"/>
      <c r="M64" s="213"/>
      <c r="N64" s="213"/>
      <c r="O64" s="213"/>
      <c r="P64" s="213"/>
      <c r="Q64" s="213"/>
      <c r="R64" s="214"/>
    </row>
    <row r="65" customFormat="false" ht="17" hidden="false" customHeight="true" outlineLevel="0" collapsed="false">
      <c r="A65" s="202"/>
      <c r="B65" s="203"/>
      <c r="C65" s="203"/>
      <c r="D65" s="215" t="s">
        <v>70</v>
      </c>
      <c r="E65" s="215"/>
      <c r="F65" s="215"/>
      <c r="G65" s="215"/>
      <c r="H65" s="215"/>
      <c r="I65" s="200"/>
      <c r="J65" s="201"/>
      <c r="K65" s="202"/>
      <c r="L65" s="203"/>
      <c r="M65" s="203"/>
      <c r="N65" s="215" t="s">
        <v>70</v>
      </c>
      <c r="O65" s="215"/>
      <c r="P65" s="215"/>
      <c r="Q65" s="215"/>
      <c r="R65" s="215"/>
    </row>
    <row r="66" customFormat="false" ht="17" hidden="false" customHeight="true" outlineLevel="0" collapsed="false">
      <c r="A66" s="216" t="s">
        <v>148</v>
      </c>
      <c r="B66" s="216"/>
      <c r="C66" s="216"/>
      <c r="D66" s="217" t="n">
        <v>1</v>
      </c>
      <c r="E66" s="217" t="n">
        <v>2</v>
      </c>
      <c r="F66" s="217" t="n">
        <v>3</v>
      </c>
      <c r="G66" s="217" t="n">
        <v>4</v>
      </c>
      <c r="H66" s="217" t="n">
        <v>5</v>
      </c>
      <c r="I66" s="200"/>
      <c r="J66" s="201"/>
      <c r="K66" s="216" t="s">
        <v>148</v>
      </c>
      <c r="L66" s="216"/>
      <c r="M66" s="216"/>
      <c r="N66" s="217" t="n">
        <v>1</v>
      </c>
      <c r="O66" s="217" t="n">
        <v>2</v>
      </c>
      <c r="P66" s="217" t="n">
        <v>3</v>
      </c>
      <c r="Q66" s="217" t="n">
        <v>4</v>
      </c>
      <c r="R66" s="217" t="n">
        <v>5</v>
      </c>
    </row>
    <row r="67" customFormat="false" ht="17" hidden="false" customHeight="true" outlineLevel="0" collapsed="false">
      <c r="A67" s="216"/>
      <c r="B67" s="218"/>
      <c r="C67" s="218"/>
      <c r="D67" s="219" t="s">
        <v>149</v>
      </c>
      <c r="E67" s="219"/>
      <c r="F67" s="219"/>
      <c r="G67" s="219"/>
      <c r="H67" s="219"/>
      <c r="I67" s="200"/>
      <c r="J67" s="201"/>
      <c r="K67" s="216"/>
      <c r="L67" s="218"/>
      <c r="M67" s="218"/>
      <c r="N67" s="219" t="s">
        <v>149</v>
      </c>
      <c r="O67" s="219"/>
      <c r="P67" s="219"/>
      <c r="Q67" s="219"/>
      <c r="R67" s="219"/>
    </row>
    <row r="68" customFormat="false" ht="17" hidden="false" customHeight="true" outlineLevel="0" collapsed="false">
      <c r="A68" s="220" t="n">
        <v>1</v>
      </c>
      <c r="B68" s="221" t="str">
        <f aca="true">IF(ISERROR(MATCH($C$63&amp;A68,Engagés!$J$16:$J$39,0)),"",INDIRECT(ADDRESS(MATCH($C$63&amp;A68,Engagés!$J$1:$J$39,0),1,1,1,"Engagés")))</f>
        <v/>
      </c>
      <c r="C68" s="203"/>
      <c r="D68" s="222"/>
      <c r="E68" s="222"/>
      <c r="F68" s="222"/>
      <c r="G68" s="222"/>
      <c r="H68" s="222"/>
      <c r="I68" s="200"/>
      <c r="J68" s="201"/>
      <c r="K68" s="220" t="n">
        <v>3</v>
      </c>
      <c r="L68" s="221" t="str">
        <f aca="true">IF(ISERROR(MATCH($M$63&amp;K68,Engagés!$J$16:$J$39,0)),"",INDIRECT(ADDRESS(MATCH($M$63&amp;K68,Engagés!$J$1:$J$39,0),1,1,1,"Engagés")))</f>
        <v/>
      </c>
      <c r="M68" s="203"/>
      <c r="N68" s="222"/>
      <c r="O68" s="222"/>
      <c r="P68" s="222"/>
      <c r="Q68" s="222"/>
      <c r="R68" s="222"/>
    </row>
    <row r="69" customFormat="false" ht="17" hidden="false" customHeight="true" outlineLevel="0" collapsed="false">
      <c r="A69" s="223" t="str">
        <f aca="false">IF(B68="","",VLOOKUP(B68,Engagés!$A$16:$F$39,2,0))</f>
        <v/>
      </c>
      <c r="B69" s="223"/>
      <c r="C69" s="223"/>
      <c r="D69" s="222"/>
      <c r="E69" s="222"/>
      <c r="F69" s="222"/>
      <c r="G69" s="222"/>
      <c r="H69" s="222"/>
      <c r="I69" s="200"/>
      <c r="J69" s="201"/>
      <c r="K69" s="223" t="str">
        <f aca="false">IF(L68="","",VLOOKUP(L68,Engagés!$A$16:$F$39,2,0))</f>
        <v/>
      </c>
      <c r="L69" s="223"/>
      <c r="M69" s="223"/>
      <c r="N69" s="222"/>
      <c r="O69" s="222"/>
      <c r="P69" s="222"/>
      <c r="Q69" s="222"/>
      <c r="R69" s="222"/>
    </row>
    <row r="70" customFormat="false" ht="17" hidden="false" customHeight="true" outlineLevel="0" collapsed="false">
      <c r="A70" s="202"/>
      <c r="B70" s="203"/>
      <c r="C70" s="224" t="str">
        <f aca="false">IF(B68="","",VLOOKUP(B68,Engagés!$A$16:$F$39,3,0))</f>
        <v/>
      </c>
      <c r="D70" s="225"/>
      <c r="E70" s="225"/>
      <c r="F70" s="225"/>
      <c r="G70" s="225"/>
      <c r="H70" s="225"/>
      <c r="I70" s="200"/>
      <c r="J70" s="201"/>
      <c r="K70" s="202"/>
      <c r="L70" s="203"/>
      <c r="M70" s="224" t="str">
        <f aca="false">IF(L68="","",VLOOKUP(L68,Engagés!$A$16:$F$39,3,0))</f>
        <v/>
      </c>
      <c r="N70" s="225"/>
      <c r="O70" s="225"/>
      <c r="P70" s="225"/>
      <c r="Q70" s="225"/>
      <c r="R70" s="225"/>
    </row>
    <row r="71" customFormat="false" ht="17" hidden="false" customHeight="true" outlineLevel="0" collapsed="false">
      <c r="A71" s="226" t="str">
        <f aca="false">IF(B68="","",VLOOKUP(B68,Engagés!$A$16:$F$39,4,0))</f>
        <v/>
      </c>
      <c r="B71" s="203"/>
      <c r="C71" s="203"/>
      <c r="D71" s="227"/>
      <c r="E71" s="227"/>
      <c r="F71" s="227"/>
      <c r="G71" s="227"/>
      <c r="H71" s="227"/>
      <c r="I71" s="200"/>
      <c r="J71" s="201"/>
      <c r="K71" s="226" t="str">
        <f aca="false">IF(L68="","",VLOOKUP(L68,Engagés!$A$16:$F$39,4,0))</f>
        <v/>
      </c>
      <c r="L71" s="203"/>
      <c r="M71" s="203"/>
      <c r="N71" s="227"/>
      <c r="O71" s="227"/>
      <c r="P71" s="227"/>
      <c r="Q71" s="227"/>
      <c r="R71" s="227"/>
    </row>
    <row r="72" customFormat="false" ht="17" hidden="false" customHeight="true" outlineLevel="0" collapsed="false">
      <c r="A72" s="202"/>
      <c r="B72" s="228" t="s">
        <v>150</v>
      </c>
      <c r="C72" s="203"/>
      <c r="D72" s="229"/>
      <c r="E72" s="229"/>
      <c r="F72" s="229"/>
      <c r="G72" s="229"/>
      <c r="H72" s="229"/>
      <c r="I72" s="200"/>
      <c r="J72" s="201"/>
      <c r="K72" s="202"/>
      <c r="L72" s="228" t="s">
        <v>150</v>
      </c>
      <c r="M72" s="203"/>
      <c r="N72" s="229"/>
      <c r="O72" s="229"/>
      <c r="P72" s="229"/>
      <c r="Q72" s="229"/>
      <c r="R72" s="229"/>
    </row>
    <row r="73" customFormat="false" ht="17" hidden="false" customHeight="true" outlineLevel="0" collapsed="false">
      <c r="A73" s="220" t="n">
        <v>4</v>
      </c>
      <c r="B73" s="230" t="str">
        <f aca="true">IF(ISERROR(MATCH($C$63&amp;A73,Engagés!$J$16:$J$39,0)),"",INDIRECT(ADDRESS(MATCH($C$5&amp;A73,Engagés!$J$1:$J$39,0),1,1,1,"Engagés")))</f>
        <v/>
      </c>
      <c r="C73" s="203"/>
      <c r="D73" s="231"/>
      <c r="E73" s="231"/>
      <c r="F73" s="231"/>
      <c r="G73" s="231"/>
      <c r="H73" s="231"/>
      <c r="I73" s="200"/>
      <c r="J73" s="201"/>
      <c r="K73" s="220" t="n">
        <v>5</v>
      </c>
      <c r="L73" s="230" t="str">
        <f aca="true">IF(ISERROR(MATCH($M$63&amp;K73,Engagés!$J$16:$J$39,0)),"",INDIRECT(ADDRESS(MATCH($M$63&amp;K73,Engagés!$J$1:$J$39,0),1,1,1,"Engagés")))</f>
        <v/>
      </c>
      <c r="M73" s="203"/>
      <c r="N73" s="231"/>
      <c r="O73" s="231"/>
      <c r="P73" s="231"/>
      <c r="Q73" s="231"/>
      <c r="R73" s="231"/>
    </row>
    <row r="74" customFormat="false" ht="17" hidden="false" customHeight="true" outlineLevel="0" collapsed="false">
      <c r="A74" s="223" t="str">
        <f aca="false">IF(B73="","",VLOOKUP(B73,Engagés!$A$16:$F$39,2,0))</f>
        <v/>
      </c>
      <c r="B74" s="223"/>
      <c r="C74" s="223"/>
      <c r="D74" s="222"/>
      <c r="E74" s="222"/>
      <c r="F74" s="222"/>
      <c r="G74" s="222"/>
      <c r="H74" s="222"/>
      <c r="I74" s="200"/>
      <c r="J74" s="201"/>
      <c r="K74" s="223" t="str">
        <f aca="false">IF(L73="","",VLOOKUP(L73,Engagés!$A$16:$F$39,2,0))</f>
        <v/>
      </c>
      <c r="L74" s="223"/>
      <c r="M74" s="223"/>
      <c r="N74" s="222"/>
      <c r="O74" s="222"/>
      <c r="P74" s="222"/>
      <c r="Q74" s="222"/>
      <c r="R74" s="222"/>
    </row>
    <row r="75" customFormat="false" ht="17" hidden="false" customHeight="true" outlineLevel="0" collapsed="false">
      <c r="A75" s="202"/>
      <c r="B75" s="203"/>
      <c r="C75" s="224" t="str">
        <f aca="false">IF(B73="","",VLOOKUP(B73,Engagés!$A$16:$F$39,3,0))</f>
        <v/>
      </c>
      <c r="D75" s="225"/>
      <c r="E75" s="225"/>
      <c r="F75" s="225"/>
      <c r="G75" s="225"/>
      <c r="H75" s="225"/>
      <c r="I75" s="200"/>
      <c r="J75" s="201"/>
      <c r="K75" s="202"/>
      <c r="L75" s="203"/>
      <c r="M75" s="224" t="str">
        <f aca="false">IF(L73="","",VLOOKUP(L73,Engagés!$A$16:$F$39,3,0))</f>
        <v/>
      </c>
      <c r="N75" s="225"/>
      <c r="O75" s="225"/>
      <c r="P75" s="225"/>
      <c r="Q75" s="225"/>
      <c r="R75" s="225"/>
    </row>
    <row r="76" customFormat="false" ht="17" hidden="false" customHeight="true" outlineLevel="0" collapsed="false">
      <c r="A76" s="226" t="str">
        <f aca="false">IF(B73="","",VLOOKUP(B73,Engagés!$A$16:$F$39,4,0))</f>
        <v/>
      </c>
      <c r="B76" s="203"/>
      <c r="C76" s="203"/>
      <c r="D76" s="227"/>
      <c r="E76" s="227"/>
      <c r="F76" s="227"/>
      <c r="G76" s="227"/>
      <c r="H76" s="227"/>
      <c r="I76" s="200"/>
      <c r="J76" s="201"/>
      <c r="K76" s="226" t="str">
        <f aca="false">IF(L73="","",VLOOKUP(L73,Engagés!$A$16:$F$39,4,0))</f>
        <v/>
      </c>
      <c r="L76" s="203"/>
      <c r="M76" s="203"/>
      <c r="N76" s="227"/>
      <c r="O76" s="227"/>
      <c r="P76" s="227"/>
      <c r="Q76" s="227"/>
      <c r="R76" s="227"/>
    </row>
    <row r="77" customFormat="false" ht="17" hidden="false" customHeight="true" outlineLevel="0" collapsed="false">
      <c r="A77" s="202"/>
      <c r="B77" s="203"/>
      <c r="C77" s="203"/>
      <c r="D77" s="229"/>
      <c r="E77" s="229"/>
      <c r="F77" s="229"/>
      <c r="G77" s="229"/>
      <c r="H77" s="229"/>
      <c r="I77" s="200"/>
      <c r="J77" s="201"/>
      <c r="K77" s="202"/>
      <c r="L77" s="203"/>
      <c r="M77" s="203"/>
      <c r="N77" s="229"/>
      <c r="O77" s="229"/>
      <c r="P77" s="229"/>
      <c r="Q77" s="229"/>
      <c r="R77" s="229"/>
    </row>
    <row r="78" customFormat="false" ht="17" hidden="false" customHeight="true" outlineLevel="0" collapsed="false">
      <c r="A78" s="202"/>
      <c r="B78" s="203"/>
      <c r="C78" s="203"/>
      <c r="D78" s="203"/>
      <c r="E78" s="203"/>
      <c r="F78" s="203"/>
      <c r="G78" s="203"/>
      <c r="H78" s="206"/>
      <c r="I78" s="200"/>
      <c r="J78" s="201"/>
      <c r="K78" s="202"/>
      <c r="L78" s="203"/>
      <c r="M78" s="203"/>
      <c r="N78" s="203"/>
      <c r="O78" s="203"/>
      <c r="P78" s="203"/>
      <c r="Q78" s="203"/>
      <c r="R78" s="206"/>
    </row>
    <row r="79" customFormat="false" ht="17" hidden="false" customHeight="true" outlineLevel="0" collapsed="false">
      <c r="A79" s="232" t="s">
        <v>151</v>
      </c>
      <c r="B79" s="232"/>
      <c r="C79" s="232"/>
      <c r="D79" s="233" t="s">
        <v>152</v>
      </c>
      <c r="E79" s="233" t="s">
        <v>153</v>
      </c>
      <c r="F79" s="233" t="s">
        <v>154</v>
      </c>
      <c r="G79" s="203"/>
      <c r="H79" s="206"/>
      <c r="I79" s="200"/>
      <c r="J79" s="201"/>
      <c r="K79" s="232" t="s">
        <v>151</v>
      </c>
      <c r="L79" s="232"/>
      <c r="M79" s="232"/>
      <c r="N79" s="233" t="s">
        <v>152</v>
      </c>
      <c r="O79" s="233" t="s">
        <v>153</v>
      </c>
      <c r="P79" s="233" t="s">
        <v>154</v>
      </c>
      <c r="Q79" s="203"/>
      <c r="R79" s="206"/>
    </row>
    <row r="80" customFormat="false" ht="17" hidden="false" customHeight="true" outlineLevel="0" collapsed="false">
      <c r="A80" s="234" t="str">
        <f aca="false">A69</f>
        <v/>
      </c>
      <c r="B80" s="234"/>
      <c r="C80" s="234"/>
      <c r="D80" s="231"/>
      <c r="E80" s="231"/>
      <c r="F80" s="231"/>
      <c r="G80" s="203"/>
      <c r="H80" s="206"/>
      <c r="I80" s="200"/>
      <c r="J80" s="201"/>
      <c r="K80" s="234" t="str">
        <f aca="false">K69</f>
        <v/>
      </c>
      <c r="L80" s="234"/>
      <c r="M80" s="234"/>
      <c r="N80" s="231"/>
      <c r="O80" s="231"/>
      <c r="P80" s="231"/>
      <c r="Q80" s="203"/>
      <c r="R80" s="206"/>
    </row>
    <row r="81" customFormat="false" ht="17" hidden="false" customHeight="true" outlineLevel="0" collapsed="false">
      <c r="A81" s="234"/>
      <c r="B81" s="234"/>
      <c r="C81" s="234"/>
      <c r="D81" s="225"/>
      <c r="E81" s="225"/>
      <c r="F81" s="225"/>
      <c r="G81" s="203"/>
      <c r="H81" s="206"/>
      <c r="I81" s="200"/>
      <c r="J81" s="201"/>
      <c r="K81" s="234"/>
      <c r="L81" s="234"/>
      <c r="M81" s="234"/>
      <c r="N81" s="225"/>
      <c r="O81" s="225"/>
      <c r="P81" s="225"/>
      <c r="Q81" s="203"/>
      <c r="R81" s="206"/>
    </row>
    <row r="82" customFormat="false" ht="17" hidden="false" customHeight="true" outlineLevel="0" collapsed="false">
      <c r="A82" s="235" t="str">
        <f aca="false">A74</f>
        <v/>
      </c>
      <c r="B82" s="235"/>
      <c r="C82" s="235"/>
      <c r="D82" s="231"/>
      <c r="E82" s="231"/>
      <c r="F82" s="231"/>
      <c r="G82" s="203"/>
      <c r="H82" s="206"/>
      <c r="I82" s="200"/>
      <c r="J82" s="201"/>
      <c r="K82" s="235" t="str">
        <f aca="false">K74</f>
        <v/>
      </c>
      <c r="L82" s="235"/>
      <c r="M82" s="235"/>
      <c r="N82" s="231"/>
      <c r="O82" s="231"/>
      <c r="P82" s="231"/>
      <c r="Q82" s="203"/>
      <c r="R82" s="206"/>
    </row>
    <row r="83" customFormat="false" ht="17" hidden="false" customHeight="true" outlineLevel="0" collapsed="false">
      <c r="A83" s="235"/>
      <c r="B83" s="235"/>
      <c r="C83" s="235"/>
      <c r="D83" s="225"/>
      <c r="E83" s="225"/>
      <c r="F83" s="225"/>
      <c r="G83" s="203"/>
      <c r="H83" s="206"/>
      <c r="I83" s="200"/>
      <c r="J83" s="201"/>
      <c r="K83" s="235"/>
      <c r="L83" s="235"/>
      <c r="M83" s="235"/>
      <c r="N83" s="225"/>
      <c r="O83" s="225"/>
      <c r="P83" s="225"/>
      <c r="Q83" s="203"/>
      <c r="R83" s="206"/>
    </row>
    <row r="84" customFormat="false" ht="17" hidden="false" customHeight="true" outlineLevel="0" collapsed="false">
      <c r="A84" s="236" t="s">
        <v>155</v>
      </c>
      <c r="B84" s="203"/>
      <c r="C84" s="203"/>
      <c r="D84" s="203"/>
      <c r="E84" s="203"/>
      <c r="F84" s="203"/>
      <c r="G84" s="203"/>
      <c r="H84" s="206"/>
      <c r="I84" s="200"/>
      <c r="J84" s="201"/>
      <c r="K84" s="236" t="s">
        <v>155</v>
      </c>
      <c r="L84" s="203"/>
      <c r="M84" s="203"/>
      <c r="N84" s="203"/>
      <c r="O84" s="203"/>
      <c r="P84" s="203"/>
      <c r="Q84" s="203"/>
      <c r="R84" s="206"/>
    </row>
    <row r="85" customFormat="false" ht="17" hidden="false" customHeight="true" outlineLevel="0" collapsed="false">
      <c r="A85" s="202"/>
      <c r="B85" s="203"/>
      <c r="C85" s="203"/>
      <c r="D85" s="203"/>
      <c r="E85" s="203"/>
      <c r="F85" s="203"/>
      <c r="G85" s="203"/>
      <c r="H85" s="206"/>
      <c r="I85" s="200"/>
      <c r="J85" s="201"/>
      <c r="K85" s="202"/>
      <c r="L85" s="203"/>
      <c r="M85" s="203"/>
      <c r="N85" s="203"/>
      <c r="O85" s="203"/>
      <c r="P85" s="203"/>
      <c r="Q85" s="203"/>
      <c r="R85" s="206"/>
    </row>
    <row r="86" customFormat="false" ht="17" hidden="false" customHeight="true" outlineLevel="0" collapsed="false">
      <c r="A86" s="237" t="s">
        <v>156</v>
      </c>
      <c r="B86" s="238"/>
      <c r="C86" s="238"/>
      <c r="D86" s="238"/>
      <c r="E86" s="238"/>
      <c r="F86" s="238"/>
      <c r="G86" s="238"/>
      <c r="H86" s="239"/>
      <c r="I86" s="200"/>
      <c r="J86" s="201"/>
      <c r="K86" s="237" t="s">
        <v>156</v>
      </c>
      <c r="L86" s="238"/>
      <c r="M86" s="238"/>
      <c r="N86" s="238"/>
      <c r="O86" s="238"/>
      <c r="P86" s="238"/>
      <c r="Q86" s="238"/>
      <c r="R86" s="239"/>
    </row>
    <row r="87" customFormat="false" ht="17" hidden="false" customHeight="true" outlineLevel="0" collapsed="false">
      <c r="A87" s="240"/>
      <c r="B87" s="240"/>
      <c r="C87" s="240"/>
      <c r="D87" s="240"/>
      <c r="E87" s="240"/>
      <c r="F87" s="240"/>
      <c r="G87" s="240"/>
      <c r="H87" s="240"/>
      <c r="I87" s="241"/>
      <c r="J87" s="242"/>
      <c r="K87" s="240"/>
      <c r="L87" s="240"/>
      <c r="M87" s="240"/>
      <c r="N87" s="240"/>
      <c r="O87" s="240"/>
      <c r="P87" s="240"/>
      <c r="Q87" s="240"/>
      <c r="R87" s="240"/>
    </row>
    <row r="88" customFormat="false" ht="17" hidden="false" customHeight="true" outlineLevel="0" collapsed="false">
      <c r="A88" s="243"/>
      <c r="B88" s="243"/>
      <c r="C88" s="243"/>
      <c r="D88" s="243"/>
      <c r="E88" s="243"/>
      <c r="F88" s="243"/>
      <c r="G88" s="243"/>
      <c r="H88" s="243"/>
      <c r="I88" s="244"/>
      <c r="J88" s="245"/>
      <c r="K88" s="243"/>
      <c r="L88" s="243"/>
      <c r="M88" s="243"/>
      <c r="N88" s="243"/>
      <c r="O88" s="243"/>
      <c r="P88" s="243"/>
      <c r="Q88" s="243"/>
      <c r="R88" s="243"/>
    </row>
    <row r="89" customFormat="false" ht="28.35" hidden="false" customHeight="true" outlineLevel="0" collapsed="false">
      <c r="A89" s="199" t="str">
        <f aca="false">Engagés!$A$4</f>
        <v>TYPE COMPETITION</v>
      </c>
      <c r="B89" s="199"/>
      <c r="C89" s="199"/>
      <c r="D89" s="199"/>
      <c r="E89" s="199"/>
      <c r="F89" s="199"/>
      <c r="G89" s="199"/>
      <c r="H89" s="199"/>
      <c r="I89" s="200"/>
      <c r="J89" s="201"/>
      <c r="K89" s="199" t="str">
        <f aca="false">Engagés!$A$4</f>
        <v>TYPE COMPETITION</v>
      </c>
      <c r="L89" s="199"/>
      <c r="M89" s="199"/>
      <c r="N89" s="199"/>
      <c r="O89" s="199"/>
      <c r="P89" s="199"/>
      <c r="Q89" s="199"/>
      <c r="R89" s="199"/>
    </row>
    <row r="90" customFormat="false" ht="17" hidden="false" customHeight="true" outlineLevel="0" collapsed="false">
      <c r="A90" s="202"/>
      <c r="B90" s="203"/>
      <c r="C90" s="203"/>
      <c r="D90" s="204" t="s">
        <v>146</v>
      </c>
      <c r="E90" s="205"/>
      <c r="F90" s="203"/>
      <c r="G90" s="203"/>
      <c r="H90" s="206"/>
      <c r="I90" s="200"/>
      <c r="J90" s="201"/>
      <c r="K90" s="202"/>
      <c r="L90" s="203"/>
      <c r="M90" s="203"/>
      <c r="N90" s="204" t="s">
        <v>146</v>
      </c>
      <c r="O90" s="205"/>
      <c r="P90" s="203"/>
      <c r="Q90" s="203"/>
      <c r="R90" s="206"/>
    </row>
    <row r="91" customFormat="false" ht="28.35" hidden="false" customHeight="true" outlineLevel="0" collapsed="false">
      <c r="A91" s="207"/>
      <c r="B91" s="208" t="str">
        <f aca="false">Engagés!$A$7</f>
        <v>DATE</v>
      </c>
      <c r="C91" s="208"/>
      <c r="D91" s="208"/>
      <c r="E91" s="208"/>
      <c r="F91" s="208"/>
      <c r="G91" s="208"/>
      <c r="H91" s="206"/>
      <c r="I91" s="200"/>
      <c r="J91" s="201"/>
      <c r="K91" s="207"/>
      <c r="L91" s="208" t="str">
        <f aca="false">Engagés!$A$7</f>
        <v>DATE</v>
      </c>
      <c r="M91" s="208"/>
      <c r="N91" s="208"/>
      <c r="O91" s="208"/>
      <c r="P91" s="208"/>
      <c r="Q91" s="208"/>
      <c r="R91" s="206"/>
    </row>
    <row r="92" customFormat="false" ht="17" hidden="false" customHeight="true" outlineLevel="0" collapsed="false">
      <c r="A92" s="209"/>
      <c r="B92" s="210"/>
      <c r="C92" s="210"/>
      <c r="D92" s="210"/>
      <c r="E92" s="203"/>
      <c r="F92" s="203"/>
      <c r="G92" s="203"/>
      <c r="H92" s="206"/>
      <c r="I92" s="200"/>
      <c r="J92" s="201"/>
      <c r="K92" s="209"/>
      <c r="L92" s="210"/>
      <c r="M92" s="210"/>
      <c r="N92" s="210"/>
      <c r="O92" s="203"/>
      <c r="P92" s="203"/>
      <c r="Q92" s="203"/>
      <c r="R92" s="206"/>
    </row>
    <row r="93" customFormat="false" ht="17" hidden="false" customHeight="true" outlineLevel="0" collapsed="false">
      <c r="A93" s="202"/>
      <c r="B93" s="203" t="s">
        <v>48</v>
      </c>
      <c r="C93" s="211" t="str">
        <f aca="false">C5</f>
        <v>A</v>
      </c>
      <c r="E93" s="203" t="s">
        <v>63</v>
      </c>
      <c r="F93" s="203"/>
      <c r="G93" s="203"/>
      <c r="H93" s="206"/>
      <c r="I93" s="200"/>
      <c r="J93" s="201"/>
      <c r="K93" s="202"/>
      <c r="L93" s="203" t="s">
        <v>48</v>
      </c>
      <c r="M93" s="211" t="str">
        <f aca="false">C5</f>
        <v>A</v>
      </c>
      <c r="O93" s="203" t="s">
        <v>63</v>
      </c>
      <c r="P93" s="203"/>
      <c r="Q93" s="203"/>
      <c r="R93" s="206"/>
    </row>
    <row r="94" customFormat="false" ht="17" hidden="false" customHeight="true" outlineLevel="0" collapsed="false">
      <c r="A94" s="212" t="s">
        <v>147</v>
      </c>
      <c r="B94" s="213"/>
      <c r="C94" s="213"/>
      <c r="D94" s="213"/>
      <c r="E94" s="213"/>
      <c r="F94" s="213"/>
      <c r="G94" s="213"/>
      <c r="H94" s="214"/>
      <c r="I94" s="200"/>
      <c r="J94" s="201"/>
      <c r="K94" s="212" t="s">
        <v>147</v>
      </c>
      <c r="L94" s="213"/>
      <c r="M94" s="213"/>
      <c r="N94" s="213"/>
      <c r="O94" s="213"/>
      <c r="P94" s="213"/>
      <c r="Q94" s="213"/>
      <c r="R94" s="214"/>
    </row>
    <row r="95" customFormat="false" ht="17" hidden="false" customHeight="true" outlineLevel="0" collapsed="false">
      <c r="A95" s="202"/>
      <c r="B95" s="203"/>
      <c r="C95" s="203"/>
      <c r="D95" s="215" t="s">
        <v>70</v>
      </c>
      <c r="E95" s="215"/>
      <c r="F95" s="215"/>
      <c r="G95" s="215"/>
      <c r="H95" s="215"/>
      <c r="I95" s="200"/>
      <c r="J95" s="201"/>
      <c r="K95" s="202"/>
      <c r="L95" s="203"/>
      <c r="M95" s="203"/>
      <c r="N95" s="215" t="s">
        <v>70</v>
      </c>
      <c r="O95" s="215"/>
      <c r="P95" s="215"/>
      <c r="Q95" s="215"/>
      <c r="R95" s="215"/>
    </row>
    <row r="96" customFormat="false" ht="17" hidden="false" customHeight="true" outlineLevel="0" collapsed="false">
      <c r="A96" s="216" t="s">
        <v>148</v>
      </c>
      <c r="B96" s="216"/>
      <c r="C96" s="216"/>
      <c r="D96" s="217" t="n">
        <v>1</v>
      </c>
      <c r="E96" s="217" t="n">
        <v>2</v>
      </c>
      <c r="F96" s="217" t="n">
        <v>3</v>
      </c>
      <c r="G96" s="217" t="n">
        <v>4</v>
      </c>
      <c r="H96" s="217" t="n">
        <v>5</v>
      </c>
      <c r="I96" s="200"/>
      <c r="J96" s="201"/>
      <c r="K96" s="216" t="s">
        <v>148</v>
      </c>
      <c r="L96" s="216"/>
      <c r="M96" s="216"/>
      <c r="N96" s="217" t="n">
        <v>1</v>
      </c>
      <c r="O96" s="217" t="n">
        <v>2</v>
      </c>
      <c r="P96" s="217" t="n">
        <v>3</v>
      </c>
      <c r="Q96" s="217" t="n">
        <v>4</v>
      </c>
      <c r="R96" s="217" t="n">
        <v>5</v>
      </c>
    </row>
    <row r="97" customFormat="false" ht="17" hidden="false" customHeight="true" outlineLevel="0" collapsed="false">
      <c r="A97" s="216"/>
      <c r="B97" s="218"/>
      <c r="C97" s="218"/>
      <c r="D97" s="219" t="s">
        <v>149</v>
      </c>
      <c r="E97" s="219"/>
      <c r="F97" s="219"/>
      <c r="G97" s="219"/>
      <c r="H97" s="219"/>
      <c r="I97" s="200"/>
      <c r="J97" s="201"/>
      <c r="K97" s="216"/>
      <c r="L97" s="218"/>
      <c r="M97" s="218"/>
      <c r="N97" s="219" t="s">
        <v>149</v>
      </c>
      <c r="O97" s="219"/>
      <c r="P97" s="219"/>
      <c r="Q97" s="219"/>
      <c r="R97" s="219"/>
    </row>
    <row r="98" customFormat="false" ht="17" hidden="false" customHeight="true" outlineLevel="0" collapsed="false">
      <c r="A98" s="220" t="n">
        <v>1</v>
      </c>
      <c r="B98" s="221" t="str">
        <f aca="true">IF(ISERROR(MATCH($C$93&amp;A98,Engagés!$J$16:$J$39,0)),"",INDIRECT(ADDRESS(MATCH($C$93&amp;A98,Engagés!$J$1:$J$39,0),1,1,1,"Engagés")))</f>
        <v/>
      </c>
      <c r="C98" s="203"/>
      <c r="D98" s="222"/>
      <c r="E98" s="222"/>
      <c r="F98" s="222"/>
      <c r="G98" s="222"/>
      <c r="H98" s="222"/>
      <c r="I98" s="200"/>
      <c r="J98" s="201"/>
      <c r="K98" s="220" t="n">
        <v>2</v>
      </c>
      <c r="L98" s="221" t="str">
        <f aca="true">IF(ISERROR(MATCH($M$93&amp;K98,Engagés!$J$16:$J$39,0)),"",INDIRECT(ADDRESS(MATCH($M$93&amp;K98,Engagés!$J$1:$J$39,0),1,1,1,"Engagés")))</f>
        <v/>
      </c>
      <c r="M98" s="203"/>
      <c r="N98" s="222"/>
      <c r="O98" s="222"/>
      <c r="P98" s="222"/>
      <c r="Q98" s="222"/>
      <c r="R98" s="222"/>
    </row>
    <row r="99" customFormat="false" ht="17" hidden="false" customHeight="true" outlineLevel="0" collapsed="false">
      <c r="A99" s="223" t="str">
        <f aca="false">IF(B98="","",VLOOKUP(B98,Engagés!$A$16:$F$39,2,0))</f>
        <v/>
      </c>
      <c r="B99" s="223"/>
      <c r="C99" s="223"/>
      <c r="D99" s="222"/>
      <c r="E99" s="222"/>
      <c r="F99" s="222"/>
      <c r="G99" s="222"/>
      <c r="H99" s="222"/>
      <c r="I99" s="200"/>
      <c r="J99" s="201"/>
      <c r="K99" s="223" t="str">
        <f aca="false">IF(L98="","",VLOOKUP(L98,Engagés!$A$16:$F$39,2,0))</f>
        <v/>
      </c>
      <c r="L99" s="223"/>
      <c r="M99" s="223"/>
      <c r="N99" s="222"/>
      <c r="O99" s="222"/>
      <c r="P99" s="222"/>
      <c r="Q99" s="222"/>
      <c r="R99" s="222"/>
    </row>
    <row r="100" customFormat="false" ht="17" hidden="false" customHeight="true" outlineLevel="0" collapsed="false">
      <c r="A100" s="202"/>
      <c r="B100" s="203"/>
      <c r="C100" s="224" t="str">
        <f aca="false">IF(B98="","",VLOOKUP(B98,Engagés!$A$16:$F$39,3,0))</f>
        <v/>
      </c>
      <c r="D100" s="225"/>
      <c r="E100" s="225"/>
      <c r="F100" s="225"/>
      <c r="G100" s="225"/>
      <c r="H100" s="225"/>
      <c r="I100" s="200"/>
      <c r="J100" s="201"/>
      <c r="K100" s="202"/>
      <c r="L100" s="203"/>
      <c r="M100" s="224" t="str">
        <f aca="false">IF(L98="","",VLOOKUP(L98,Engagés!$A$16:$F$39,3,0))</f>
        <v/>
      </c>
      <c r="N100" s="225"/>
      <c r="O100" s="225"/>
      <c r="P100" s="225"/>
      <c r="Q100" s="225"/>
      <c r="R100" s="225"/>
    </row>
    <row r="101" customFormat="false" ht="17" hidden="false" customHeight="true" outlineLevel="0" collapsed="false">
      <c r="A101" s="226" t="str">
        <f aca="false">IF(B98="","",VLOOKUP(B98,Engagés!$A$16:$F$39,4,0))</f>
        <v/>
      </c>
      <c r="B101" s="203"/>
      <c r="C101" s="203"/>
      <c r="D101" s="227"/>
      <c r="E101" s="227"/>
      <c r="F101" s="227"/>
      <c r="G101" s="227"/>
      <c r="H101" s="227"/>
      <c r="I101" s="200"/>
      <c r="J101" s="201"/>
      <c r="K101" s="226" t="str">
        <f aca="false">IF(L98="","",VLOOKUP(L98,Engagés!$A$16:$F$39,4,0))</f>
        <v/>
      </c>
      <c r="L101" s="203"/>
      <c r="M101" s="203"/>
      <c r="N101" s="227"/>
      <c r="O101" s="227"/>
      <c r="P101" s="227"/>
      <c r="Q101" s="227"/>
      <c r="R101" s="227"/>
    </row>
    <row r="102" customFormat="false" ht="17" hidden="false" customHeight="true" outlineLevel="0" collapsed="false">
      <c r="A102" s="202"/>
      <c r="B102" s="228" t="s">
        <v>150</v>
      </c>
      <c r="C102" s="203"/>
      <c r="D102" s="229"/>
      <c r="E102" s="229"/>
      <c r="F102" s="229"/>
      <c r="G102" s="229"/>
      <c r="H102" s="229"/>
      <c r="I102" s="200"/>
      <c r="J102" s="201"/>
      <c r="K102" s="202"/>
      <c r="L102" s="228" t="s">
        <v>150</v>
      </c>
      <c r="M102" s="203"/>
      <c r="N102" s="229"/>
      <c r="O102" s="229"/>
      <c r="P102" s="229"/>
      <c r="Q102" s="229"/>
      <c r="R102" s="229"/>
    </row>
    <row r="103" customFormat="false" ht="17" hidden="false" customHeight="true" outlineLevel="0" collapsed="false">
      <c r="A103" s="220" t="n">
        <v>3</v>
      </c>
      <c r="B103" s="230" t="str">
        <f aca="true">IF(ISERROR(MATCH($C$93&amp;A103,Engagés!$J$16:$J$39,0)),"",INDIRECT(ADDRESS(MATCH($C$93&amp;A103,Engagés!$J$1:$J$39,0),1,1,1,"Engagés")))</f>
        <v/>
      </c>
      <c r="C103" s="203"/>
      <c r="D103" s="231"/>
      <c r="E103" s="231"/>
      <c r="F103" s="231"/>
      <c r="G103" s="231"/>
      <c r="H103" s="231"/>
      <c r="I103" s="200"/>
      <c r="J103" s="201"/>
      <c r="K103" s="220" t="n">
        <v>4</v>
      </c>
      <c r="L103" s="230" t="str">
        <f aca="true">IF(ISERROR(MATCH($M$93&amp;K103,Engagés!$J$16:$J$39,0)),"",INDIRECT(ADDRESS(MATCH($M$93&amp;K103,Engagés!$J$1:$J$39,0),1,1,1,"Engagés")))</f>
        <v/>
      </c>
      <c r="M103" s="203"/>
      <c r="N103" s="231"/>
      <c r="O103" s="231"/>
      <c r="P103" s="231"/>
      <c r="Q103" s="231"/>
      <c r="R103" s="231"/>
    </row>
    <row r="104" customFormat="false" ht="17" hidden="false" customHeight="true" outlineLevel="0" collapsed="false">
      <c r="A104" s="223" t="str">
        <f aca="false">IF(B103="","",VLOOKUP(B103,Engagés!$A$16:$F$39,2,0))</f>
        <v/>
      </c>
      <c r="B104" s="223"/>
      <c r="C104" s="223"/>
      <c r="D104" s="222"/>
      <c r="E104" s="222"/>
      <c r="F104" s="222"/>
      <c r="G104" s="222"/>
      <c r="H104" s="222"/>
      <c r="I104" s="200"/>
      <c r="J104" s="201"/>
      <c r="K104" s="223" t="str">
        <f aca="false">IF(L103="","",VLOOKUP(L103,Engagés!$A$16:$F$39,2,0))</f>
        <v/>
      </c>
      <c r="L104" s="223"/>
      <c r="M104" s="223"/>
      <c r="N104" s="222"/>
      <c r="O104" s="222"/>
      <c r="P104" s="222"/>
      <c r="Q104" s="222"/>
      <c r="R104" s="222"/>
    </row>
    <row r="105" customFormat="false" ht="17" hidden="false" customHeight="true" outlineLevel="0" collapsed="false">
      <c r="A105" s="202"/>
      <c r="B105" s="203"/>
      <c r="C105" s="224" t="str">
        <f aca="false">IF(B103="","",VLOOKUP(B103,Engagés!$A$16:$F$39,3,0))</f>
        <v/>
      </c>
      <c r="D105" s="225"/>
      <c r="E105" s="225"/>
      <c r="F105" s="225"/>
      <c r="G105" s="225"/>
      <c r="H105" s="225"/>
      <c r="I105" s="200"/>
      <c r="J105" s="201"/>
      <c r="K105" s="202"/>
      <c r="L105" s="203"/>
      <c r="M105" s="224" t="str">
        <f aca="false">IF(L103="","",VLOOKUP(L103,Engagés!$A$16:$F$39,3,0))</f>
        <v/>
      </c>
      <c r="N105" s="225"/>
      <c r="O105" s="225"/>
      <c r="P105" s="225"/>
      <c r="Q105" s="225"/>
      <c r="R105" s="225"/>
    </row>
    <row r="106" customFormat="false" ht="17" hidden="false" customHeight="true" outlineLevel="0" collapsed="false">
      <c r="A106" s="226" t="str">
        <f aca="false">IF(B103="","",VLOOKUP(B103,Engagés!$A$16:$F$39,4,0))</f>
        <v/>
      </c>
      <c r="B106" s="203"/>
      <c r="C106" s="203"/>
      <c r="D106" s="227"/>
      <c r="E106" s="227"/>
      <c r="F106" s="227"/>
      <c r="G106" s="227"/>
      <c r="H106" s="227"/>
      <c r="I106" s="200"/>
      <c r="J106" s="201"/>
      <c r="K106" s="226" t="str">
        <f aca="false">IF(L103="","",VLOOKUP(L103,Engagés!$A$16:$F$39,4,0))</f>
        <v/>
      </c>
      <c r="L106" s="203"/>
      <c r="M106" s="203"/>
      <c r="N106" s="227"/>
      <c r="O106" s="227"/>
      <c r="P106" s="227"/>
      <c r="Q106" s="227"/>
      <c r="R106" s="227"/>
    </row>
    <row r="107" customFormat="false" ht="17" hidden="false" customHeight="true" outlineLevel="0" collapsed="false">
      <c r="A107" s="202"/>
      <c r="B107" s="203"/>
      <c r="C107" s="203"/>
      <c r="D107" s="229"/>
      <c r="E107" s="229"/>
      <c r="F107" s="229"/>
      <c r="G107" s="229"/>
      <c r="H107" s="229"/>
      <c r="I107" s="200"/>
      <c r="J107" s="201"/>
      <c r="K107" s="202"/>
      <c r="L107" s="203"/>
      <c r="M107" s="203"/>
      <c r="N107" s="229"/>
      <c r="O107" s="229"/>
      <c r="P107" s="229"/>
      <c r="Q107" s="229"/>
      <c r="R107" s="229"/>
    </row>
    <row r="108" customFormat="false" ht="17" hidden="false" customHeight="true" outlineLevel="0" collapsed="false">
      <c r="A108" s="202"/>
      <c r="B108" s="203"/>
      <c r="C108" s="203"/>
      <c r="D108" s="203"/>
      <c r="E108" s="203"/>
      <c r="F108" s="203"/>
      <c r="G108" s="203"/>
      <c r="H108" s="206"/>
      <c r="I108" s="200"/>
      <c r="J108" s="201"/>
      <c r="K108" s="202"/>
      <c r="L108" s="203"/>
      <c r="M108" s="203"/>
      <c r="N108" s="203"/>
      <c r="O108" s="203"/>
      <c r="P108" s="203"/>
      <c r="Q108" s="203"/>
      <c r="R108" s="206"/>
    </row>
    <row r="109" customFormat="false" ht="17" hidden="false" customHeight="true" outlineLevel="0" collapsed="false">
      <c r="A109" s="232" t="s">
        <v>151</v>
      </c>
      <c r="B109" s="232"/>
      <c r="C109" s="232"/>
      <c r="D109" s="233" t="s">
        <v>152</v>
      </c>
      <c r="E109" s="233" t="s">
        <v>153</v>
      </c>
      <c r="F109" s="233" t="s">
        <v>154</v>
      </c>
      <c r="G109" s="203"/>
      <c r="H109" s="206"/>
      <c r="I109" s="200"/>
      <c r="J109" s="201"/>
      <c r="K109" s="232" t="s">
        <v>151</v>
      </c>
      <c r="L109" s="232"/>
      <c r="M109" s="232"/>
      <c r="N109" s="233" t="s">
        <v>152</v>
      </c>
      <c r="O109" s="233" t="s">
        <v>153</v>
      </c>
      <c r="P109" s="233" t="s">
        <v>154</v>
      </c>
      <c r="Q109" s="203"/>
      <c r="R109" s="206"/>
    </row>
    <row r="110" customFormat="false" ht="17" hidden="false" customHeight="true" outlineLevel="0" collapsed="false">
      <c r="A110" s="234" t="str">
        <f aca="false">A99</f>
        <v/>
      </c>
      <c r="B110" s="234"/>
      <c r="C110" s="234"/>
      <c r="D110" s="231"/>
      <c r="E110" s="231"/>
      <c r="F110" s="231"/>
      <c r="G110" s="203"/>
      <c r="H110" s="206"/>
      <c r="I110" s="200"/>
      <c r="J110" s="201"/>
      <c r="K110" s="234" t="str">
        <f aca="false">K99</f>
        <v/>
      </c>
      <c r="L110" s="234"/>
      <c r="M110" s="234"/>
      <c r="N110" s="231"/>
      <c r="O110" s="231"/>
      <c r="P110" s="231"/>
      <c r="Q110" s="203"/>
      <c r="R110" s="206"/>
    </row>
    <row r="111" customFormat="false" ht="17" hidden="false" customHeight="true" outlineLevel="0" collapsed="false">
      <c r="A111" s="234"/>
      <c r="B111" s="234"/>
      <c r="C111" s="234"/>
      <c r="D111" s="225"/>
      <c r="E111" s="225"/>
      <c r="F111" s="225"/>
      <c r="G111" s="203"/>
      <c r="H111" s="206"/>
      <c r="I111" s="200"/>
      <c r="J111" s="201"/>
      <c r="K111" s="234"/>
      <c r="L111" s="234"/>
      <c r="M111" s="234"/>
      <c r="N111" s="225"/>
      <c r="O111" s="225"/>
      <c r="P111" s="225"/>
      <c r="Q111" s="203"/>
      <c r="R111" s="206"/>
    </row>
    <row r="112" customFormat="false" ht="17" hidden="false" customHeight="true" outlineLevel="0" collapsed="false">
      <c r="A112" s="235" t="str">
        <f aca="false">A104</f>
        <v/>
      </c>
      <c r="B112" s="235"/>
      <c r="C112" s="235"/>
      <c r="D112" s="231"/>
      <c r="E112" s="231"/>
      <c r="F112" s="231"/>
      <c r="G112" s="203"/>
      <c r="H112" s="206"/>
      <c r="I112" s="200"/>
      <c r="J112" s="201"/>
      <c r="K112" s="235" t="str">
        <f aca="false">K104</f>
        <v/>
      </c>
      <c r="L112" s="235"/>
      <c r="M112" s="235"/>
      <c r="N112" s="231"/>
      <c r="O112" s="231"/>
      <c r="P112" s="231"/>
      <c r="Q112" s="203"/>
      <c r="R112" s="206"/>
    </row>
    <row r="113" customFormat="false" ht="17" hidden="false" customHeight="true" outlineLevel="0" collapsed="false">
      <c r="A113" s="235"/>
      <c r="B113" s="235"/>
      <c r="C113" s="235"/>
      <c r="D113" s="225"/>
      <c r="E113" s="225"/>
      <c r="F113" s="225"/>
      <c r="G113" s="203"/>
      <c r="H113" s="206"/>
      <c r="I113" s="200"/>
      <c r="J113" s="201"/>
      <c r="K113" s="235"/>
      <c r="L113" s="235"/>
      <c r="M113" s="235"/>
      <c r="N113" s="225"/>
      <c r="O113" s="225"/>
      <c r="P113" s="225"/>
      <c r="Q113" s="203"/>
      <c r="R113" s="206"/>
    </row>
    <row r="114" customFormat="false" ht="17" hidden="false" customHeight="true" outlineLevel="0" collapsed="false">
      <c r="A114" s="236" t="s">
        <v>155</v>
      </c>
      <c r="B114" s="203"/>
      <c r="C114" s="203"/>
      <c r="D114" s="203"/>
      <c r="E114" s="203"/>
      <c r="F114" s="203"/>
      <c r="G114" s="203"/>
      <c r="H114" s="206"/>
      <c r="I114" s="200"/>
      <c r="J114" s="201"/>
      <c r="K114" s="236" t="s">
        <v>155</v>
      </c>
      <c r="L114" s="203"/>
      <c r="M114" s="203"/>
      <c r="N114" s="203"/>
      <c r="O114" s="203"/>
      <c r="P114" s="203"/>
      <c r="Q114" s="203"/>
      <c r="R114" s="206"/>
    </row>
    <row r="115" customFormat="false" ht="17" hidden="false" customHeight="true" outlineLevel="0" collapsed="false">
      <c r="A115" s="202"/>
      <c r="B115" s="203"/>
      <c r="C115" s="203"/>
      <c r="D115" s="203"/>
      <c r="E115" s="203"/>
      <c r="F115" s="203"/>
      <c r="G115" s="203"/>
      <c r="H115" s="206"/>
      <c r="I115" s="200"/>
      <c r="J115" s="201"/>
      <c r="K115" s="202"/>
      <c r="L115" s="203"/>
      <c r="M115" s="203"/>
      <c r="N115" s="203"/>
      <c r="O115" s="203"/>
      <c r="P115" s="203"/>
      <c r="Q115" s="203"/>
      <c r="R115" s="206"/>
    </row>
    <row r="116" customFormat="false" ht="17" hidden="false" customHeight="true" outlineLevel="0" collapsed="false">
      <c r="A116" s="237" t="s">
        <v>156</v>
      </c>
      <c r="B116" s="238"/>
      <c r="C116" s="238"/>
      <c r="D116" s="238"/>
      <c r="E116" s="238"/>
      <c r="F116" s="238"/>
      <c r="G116" s="238"/>
      <c r="H116" s="239"/>
      <c r="I116" s="200"/>
      <c r="J116" s="201"/>
      <c r="K116" s="237" t="s">
        <v>156</v>
      </c>
      <c r="L116" s="238"/>
      <c r="M116" s="238"/>
      <c r="N116" s="238"/>
      <c r="O116" s="238"/>
      <c r="P116" s="238"/>
      <c r="Q116" s="238"/>
      <c r="R116" s="239"/>
    </row>
    <row r="117" customFormat="false" ht="28.35" hidden="false" customHeight="true" outlineLevel="0" collapsed="false">
      <c r="A117" s="199" t="str">
        <f aca="false">Engagés!$A$4</f>
        <v>TYPE COMPETITION</v>
      </c>
      <c r="B117" s="199"/>
      <c r="C117" s="199"/>
      <c r="D117" s="199"/>
      <c r="E117" s="199"/>
      <c r="F117" s="199"/>
      <c r="G117" s="199"/>
      <c r="H117" s="199"/>
      <c r="I117" s="200"/>
      <c r="J117" s="201"/>
      <c r="K117" s="199" t="str">
        <f aca="false">Engagés!$A$4</f>
        <v>TYPE COMPETITION</v>
      </c>
      <c r="L117" s="199"/>
      <c r="M117" s="199"/>
      <c r="N117" s="199"/>
      <c r="O117" s="199"/>
      <c r="P117" s="199"/>
      <c r="Q117" s="199"/>
      <c r="R117" s="199"/>
    </row>
    <row r="118" customFormat="false" ht="17" hidden="false" customHeight="true" outlineLevel="0" collapsed="false">
      <c r="A118" s="202"/>
      <c r="B118" s="203"/>
      <c r="C118" s="203"/>
      <c r="D118" s="204" t="s">
        <v>146</v>
      </c>
      <c r="E118" s="205"/>
      <c r="F118" s="203"/>
      <c r="G118" s="203"/>
      <c r="H118" s="206"/>
      <c r="I118" s="200"/>
      <c r="J118" s="201"/>
      <c r="K118" s="202"/>
      <c r="L118" s="203"/>
      <c r="M118" s="203"/>
      <c r="N118" s="204" t="s">
        <v>146</v>
      </c>
      <c r="O118" s="205"/>
      <c r="P118" s="203"/>
      <c r="Q118" s="203"/>
      <c r="R118" s="206"/>
    </row>
    <row r="119" customFormat="false" ht="28.35" hidden="false" customHeight="true" outlineLevel="0" collapsed="false">
      <c r="A119" s="207"/>
      <c r="B119" s="208" t="str">
        <f aca="false">Engagés!$A$7</f>
        <v>DATE</v>
      </c>
      <c r="C119" s="208"/>
      <c r="D119" s="208"/>
      <c r="E119" s="208"/>
      <c r="F119" s="208"/>
      <c r="G119" s="208"/>
      <c r="H119" s="206"/>
      <c r="I119" s="200"/>
      <c r="J119" s="201"/>
      <c r="K119" s="207"/>
      <c r="L119" s="208" t="str">
        <f aca="false">Engagés!$A$7</f>
        <v>DATE</v>
      </c>
      <c r="M119" s="208"/>
      <c r="N119" s="208"/>
      <c r="O119" s="208"/>
      <c r="P119" s="208"/>
      <c r="Q119" s="208"/>
      <c r="R119" s="206"/>
    </row>
    <row r="120" customFormat="false" ht="17" hidden="false" customHeight="true" outlineLevel="0" collapsed="false">
      <c r="A120" s="209"/>
      <c r="B120" s="210"/>
      <c r="C120" s="210"/>
      <c r="D120" s="210"/>
      <c r="E120" s="203"/>
      <c r="F120" s="203"/>
      <c r="G120" s="203"/>
      <c r="H120" s="206"/>
      <c r="I120" s="200"/>
      <c r="J120" s="201"/>
      <c r="K120" s="209"/>
      <c r="L120" s="210"/>
      <c r="M120" s="210"/>
      <c r="N120" s="210"/>
      <c r="O120" s="203"/>
      <c r="P120" s="203"/>
      <c r="Q120" s="203"/>
      <c r="R120" s="206"/>
    </row>
    <row r="121" customFormat="false" ht="17" hidden="false" customHeight="true" outlineLevel="0" collapsed="false">
      <c r="A121" s="202"/>
      <c r="B121" s="203" t="s">
        <v>48</v>
      </c>
      <c r="C121" s="211" t="str">
        <f aca="false">C5</f>
        <v>A</v>
      </c>
      <c r="E121" s="203" t="s">
        <v>63</v>
      </c>
      <c r="F121" s="203"/>
      <c r="G121" s="203"/>
      <c r="H121" s="206"/>
      <c r="I121" s="200"/>
      <c r="J121" s="201"/>
      <c r="K121" s="202"/>
      <c r="L121" s="203" t="s">
        <v>48</v>
      </c>
      <c r="M121" s="211" t="str">
        <f aca="false">C5</f>
        <v>A</v>
      </c>
      <c r="O121" s="203" t="s">
        <v>63</v>
      </c>
      <c r="P121" s="203"/>
      <c r="Q121" s="203"/>
      <c r="R121" s="206"/>
    </row>
    <row r="122" customFormat="false" ht="17" hidden="false" customHeight="true" outlineLevel="0" collapsed="false">
      <c r="A122" s="212" t="s">
        <v>147</v>
      </c>
      <c r="B122" s="213"/>
      <c r="C122" s="213"/>
      <c r="D122" s="213"/>
      <c r="E122" s="213"/>
      <c r="F122" s="213"/>
      <c r="G122" s="213"/>
      <c r="H122" s="214"/>
      <c r="I122" s="200"/>
      <c r="J122" s="201"/>
      <c r="K122" s="212" t="s">
        <v>147</v>
      </c>
      <c r="L122" s="213"/>
      <c r="M122" s="213"/>
      <c r="N122" s="213"/>
      <c r="O122" s="213"/>
      <c r="P122" s="213"/>
      <c r="Q122" s="213"/>
      <c r="R122" s="214"/>
    </row>
    <row r="123" customFormat="false" ht="17" hidden="false" customHeight="true" outlineLevel="0" collapsed="false">
      <c r="A123" s="202"/>
      <c r="B123" s="203"/>
      <c r="C123" s="203"/>
      <c r="D123" s="215" t="s">
        <v>70</v>
      </c>
      <c r="E123" s="215"/>
      <c r="F123" s="215"/>
      <c r="G123" s="215"/>
      <c r="H123" s="215"/>
      <c r="I123" s="200"/>
      <c r="J123" s="201"/>
      <c r="K123" s="202"/>
      <c r="L123" s="203"/>
      <c r="M123" s="203"/>
      <c r="N123" s="215" t="s">
        <v>70</v>
      </c>
      <c r="O123" s="215"/>
      <c r="P123" s="215"/>
      <c r="Q123" s="215"/>
      <c r="R123" s="215"/>
    </row>
    <row r="124" customFormat="false" ht="17" hidden="false" customHeight="true" outlineLevel="0" collapsed="false">
      <c r="A124" s="216" t="s">
        <v>148</v>
      </c>
      <c r="B124" s="216"/>
      <c r="C124" s="216"/>
      <c r="D124" s="217" t="n">
        <v>1</v>
      </c>
      <c r="E124" s="217" t="n">
        <v>2</v>
      </c>
      <c r="F124" s="217" t="n">
        <v>3</v>
      </c>
      <c r="G124" s="217" t="n">
        <v>4</v>
      </c>
      <c r="H124" s="217" t="n">
        <v>5</v>
      </c>
      <c r="I124" s="200"/>
      <c r="J124" s="201"/>
      <c r="K124" s="216" t="s">
        <v>148</v>
      </c>
      <c r="L124" s="216"/>
      <c r="M124" s="216"/>
      <c r="N124" s="217" t="n">
        <v>1</v>
      </c>
      <c r="O124" s="217" t="n">
        <v>2</v>
      </c>
      <c r="P124" s="217" t="n">
        <v>3</v>
      </c>
      <c r="Q124" s="217" t="n">
        <v>4</v>
      </c>
      <c r="R124" s="217" t="n">
        <v>5</v>
      </c>
    </row>
    <row r="125" customFormat="false" ht="17" hidden="false" customHeight="true" outlineLevel="0" collapsed="false">
      <c r="A125" s="216"/>
      <c r="B125" s="218"/>
      <c r="C125" s="218"/>
      <c r="D125" s="219" t="s">
        <v>149</v>
      </c>
      <c r="E125" s="219"/>
      <c r="F125" s="219"/>
      <c r="G125" s="219"/>
      <c r="H125" s="219"/>
      <c r="I125" s="200"/>
      <c r="J125" s="201"/>
      <c r="K125" s="216"/>
      <c r="L125" s="218"/>
      <c r="M125" s="218"/>
      <c r="N125" s="219" t="s">
        <v>149</v>
      </c>
      <c r="O125" s="219"/>
      <c r="P125" s="219"/>
      <c r="Q125" s="219"/>
      <c r="R125" s="219"/>
    </row>
    <row r="126" customFormat="false" ht="17" hidden="false" customHeight="true" outlineLevel="0" collapsed="false">
      <c r="A126" s="220" t="n">
        <v>1</v>
      </c>
      <c r="B126" s="221" t="str">
        <f aca="true">IF(ISERROR(MATCH($C$121&amp;A126,Engagés!$J$16:$J$39,0)),"",INDIRECT(ADDRESS(MATCH($C$121&amp;A126,Engagés!$J$1:$J$39,0),1,1,1,"Engagés")))</f>
        <v/>
      </c>
      <c r="C126" s="203"/>
      <c r="D126" s="222"/>
      <c r="E126" s="222"/>
      <c r="F126" s="222"/>
      <c r="G126" s="222"/>
      <c r="H126" s="222"/>
      <c r="I126" s="200"/>
      <c r="J126" s="201"/>
      <c r="K126" s="220" t="n">
        <v>4</v>
      </c>
      <c r="L126" s="221" t="str">
        <f aca="true">IF(ISERROR(MATCH($M$121&amp;K126,Engagés!$J$16:$J$39,0)),"",INDIRECT(ADDRESS(MATCH($M$121&amp;K126,Engagés!$J$1:$J$39,0),1,1,1,"Engagés")))</f>
        <v/>
      </c>
      <c r="M126" s="203"/>
      <c r="N126" s="222"/>
      <c r="O126" s="222"/>
      <c r="P126" s="222"/>
      <c r="Q126" s="222"/>
      <c r="R126" s="222"/>
    </row>
    <row r="127" customFormat="false" ht="17" hidden="false" customHeight="true" outlineLevel="0" collapsed="false">
      <c r="A127" s="223" t="str">
        <f aca="false">IF(B126="","",VLOOKUP(B126,Engagés!$A$16:$F$39,2,0))</f>
        <v/>
      </c>
      <c r="B127" s="223"/>
      <c r="C127" s="223"/>
      <c r="D127" s="222"/>
      <c r="E127" s="222"/>
      <c r="F127" s="222"/>
      <c r="G127" s="222"/>
      <c r="H127" s="222"/>
      <c r="I127" s="200"/>
      <c r="J127" s="201"/>
      <c r="K127" s="223" t="str">
        <f aca="false">IF(L126="","",VLOOKUP(L126,Engagés!$A$16:$F$39,2,0))</f>
        <v/>
      </c>
      <c r="L127" s="223"/>
      <c r="M127" s="223"/>
      <c r="N127" s="222"/>
      <c r="O127" s="222"/>
      <c r="P127" s="222"/>
      <c r="Q127" s="222"/>
      <c r="R127" s="222"/>
    </row>
    <row r="128" customFormat="false" ht="17" hidden="false" customHeight="true" outlineLevel="0" collapsed="false">
      <c r="A128" s="202"/>
      <c r="B128" s="203"/>
      <c r="C128" s="224" t="str">
        <f aca="false">IF(B126="","",VLOOKUP(B126,Engagés!$A$16:$F$39,3,0))</f>
        <v/>
      </c>
      <c r="D128" s="225"/>
      <c r="E128" s="225"/>
      <c r="F128" s="225"/>
      <c r="G128" s="225"/>
      <c r="H128" s="225"/>
      <c r="I128" s="200"/>
      <c r="J128" s="201"/>
      <c r="K128" s="202"/>
      <c r="L128" s="203"/>
      <c r="M128" s="224" t="str">
        <f aca="false">IF(L126="","",VLOOKUP(L126,Engagés!$A$16:$F$39,3,0))</f>
        <v/>
      </c>
      <c r="N128" s="225"/>
      <c r="O128" s="225"/>
      <c r="P128" s="225"/>
      <c r="Q128" s="225"/>
      <c r="R128" s="225"/>
    </row>
    <row r="129" customFormat="false" ht="17" hidden="false" customHeight="true" outlineLevel="0" collapsed="false">
      <c r="A129" s="226" t="str">
        <f aca="false">IF(B126="","",VLOOKUP(B126,Engagés!$A$16:$F$39,4,0))</f>
        <v/>
      </c>
      <c r="B129" s="203"/>
      <c r="C129" s="203"/>
      <c r="D129" s="227"/>
      <c r="E129" s="227"/>
      <c r="F129" s="227"/>
      <c r="G129" s="227"/>
      <c r="H129" s="227"/>
      <c r="I129" s="200"/>
      <c r="J129" s="201"/>
      <c r="K129" s="226" t="str">
        <f aca="false">IF(L126="","",VLOOKUP(L126,Engagés!$A$16:$F$39,4,0))</f>
        <v/>
      </c>
      <c r="L129" s="203"/>
      <c r="M129" s="203"/>
      <c r="N129" s="227"/>
      <c r="O129" s="227"/>
      <c r="P129" s="227"/>
      <c r="Q129" s="227"/>
      <c r="R129" s="227"/>
    </row>
    <row r="130" customFormat="false" ht="17" hidden="false" customHeight="true" outlineLevel="0" collapsed="false">
      <c r="A130" s="202"/>
      <c r="B130" s="228" t="s">
        <v>150</v>
      </c>
      <c r="C130" s="203"/>
      <c r="D130" s="229"/>
      <c r="E130" s="229"/>
      <c r="F130" s="229"/>
      <c r="G130" s="229"/>
      <c r="H130" s="229"/>
      <c r="I130" s="200"/>
      <c r="J130" s="201"/>
      <c r="K130" s="202"/>
      <c r="L130" s="228" t="s">
        <v>150</v>
      </c>
      <c r="M130" s="203"/>
      <c r="N130" s="229"/>
      <c r="O130" s="229"/>
      <c r="P130" s="229"/>
      <c r="Q130" s="229"/>
      <c r="R130" s="229"/>
    </row>
    <row r="131" customFormat="false" ht="17" hidden="false" customHeight="true" outlineLevel="0" collapsed="false">
      <c r="A131" s="220" t="n">
        <v>2</v>
      </c>
      <c r="B131" s="230" t="str">
        <f aca="true">IF(ISERROR(MATCH($C$121&amp;A131,Engagés!$J$16:$J$39,0)),"",INDIRECT(ADDRESS(MATCH($C$121&amp;A131,Engagés!$J$1:$J$39,0),1,1,1,"Engagés")))</f>
        <v/>
      </c>
      <c r="C131" s="203"/>
      <c r="D131" s="231"/>
      <c r="E131" s="231"/>
      <c r="F131" s="231"/>
      <c r="G131" s="231"/>
      <c r="H131" s="231"/>
      <c r="I131" s="200"/>
      <c r="J131" s="201"/>
      <c r="K131" s="220" t="n">
        <v>5</v>
      </c>
      <c r="L131" s="230" t="str">
        <f aca="true">IF(ISERROR(MATCH($M$121&amp;K131,Engagés!$J$16:$J$39,0)),"",INDIRECT(ADDRESS(MATCH($M$121&amp;K131,Engagés!$J$1:$J$39,0),1,1,1,"Engagés")))</f>
        <v/>
      </c>
      <c r="M131" s="203"/>
      <c r="N131" s="231"/>
      <c r="O131" s="231"/>
      <c r="P131" s="231"/>
      <c r="Q131" s="231"/>
      <c r="R131" s="231"/>
    </row>
    <row r="132" customFormat="false" ht="17" hidden="false" customHeight="true" outlineLevel="0" collapsed="false">
      <c r="A132" s="223" t="str">
        <f aca="false">IF(B131="","",VLOOKUP(B131,Engagés!$A$16:$F$39,2,0))</f>
        <v/>
      </c>
      <c r="B132" s="223"/>
      <c r="C132" s="223"/>
      <c r="D132" s="222"/>
      <c r="E132" s="222"/>
      <c r="F132" s="222"/>
      <c r="G132" s="222"/>
      <c r="H132" s="222"/>
      <c r="I132" s="200"/>
      <c r="J132" s="201"/>
      <c r="K132" s="223" t="str">
        <f aca="false">IF(L131="","",VLOOKUP(L131,Engagés!$A$16:$F$39,2,0))</f>
        <v/>
      </c>
      <c r="L132" s="223"/>
      <c r="M132" s="223"/>
      <c r="N132" s="222"/>
      <c r="O132" s="222"/>
      <c r="P132" s="222"/>
      <c r="Q132" s="222"/>
      <c r="R132" s="222"/>
    </row>
    <row r="133" customFormat="false" ht="17" hidden="false" customHeight="true" outlineLevel="0" collapsed="false">
      <c r="A133" s="202"/>
      <c r="B133" s="203"/>
      <c r="C133" s="224" t="str">
        <f aca="false">IF(B131="","",VLOOKUP(B131,Engagés!$A$16:$F$39,3,0))</f>
        <v/>
      </c>
      <c r="D133" s="225"/>
      <c r="E133" s="225"/>
      <c r="F133" s="225"/>
      <c r="G133" s="225"/>
      <c r="H133" s="225"/>
      <c r="I133" s="200"/>
      <c r="J133" s="201"/>
      <c r="K133" s="202"/>
      <c r="L133" s="203"/>
      <c r="M133" s="224" t="str">
        <f aca="false">IF(L131="","",VLOOKUP(L131,Engagés!$A$16:$F$39,3,0))</f>
        <v/>
      </c>
      <c r="N133" s="225"/>
      <c r="O133" s="225"/>
      <c r="P133" s="225"/>
      <c r="Q133" s="225"/>
      <c r="R133" s="225"/>
    </row>
    <row r="134" customFormat="false" ht="17" hidden="false" customHeight="true" outlineLevel="0" collapsed="false">
      <c r="A134" s="226" t="str">
        <f aca="false">IF(B131="","",VLOOKUP(B131,Engagés!$A$16:$F$39,4,0))</f>
        <v/>
      </c>
      <c r="B134" s="203"/>
      <c r="C134" s="203"/>
      <c r="D134" s="227"/>
      <c r="E134" s="227"/>
      <c r="F134" s="227"/>
      <c r="G134" s="227"/>
      <c r="H134" s="227"/>
      <c r="I134" s="200"/>
      <c r="J134" s="201"/>
      <c r="K134" s="226" t="str">
        <f aca="false">IF(L131="","",VLOOKUP(L131,Engagés!$A$16:$F$39,4,0))</f>
        <v/>
      </c>
      <c r="L134" s="203"/>
      <c r="M134" s="203"/>
      <c r="N134" s="227"/>
      <c r="O134" s="227"/>
      <c r="P134" s="227"/>
      <c r="Q134" s="227"/>
      <c r="R134" s="227"/>
    </row>
    <row r="135" customFormat="false" ht="17" hidden="false" customHeight="true" outlineLevel="0" collapsed="false">
      <c r="A135" s="202"/>
      <c r="B135" s="203"/>
      <c r="C135" s="203"/>
      <c r="D135" s="229"/>
      <c r="E135" s="229"/>
      <c r="F135" s="229"/>
      <c r="G135" s="229"/>
      <c r="H135" s="229"/>
      <c r="I135" s="200"/>
      <c r="J135" s="201"/>
      <c r="K135" s="202"/>
      <c r="L135" s="203"/>
      <c r="M135" s="203"/>
      <c r="N135" s="229"/>
      <c r="O135" s="229"/>
      <c r="P135" s="229"/>
      <c r="Q135" s="229"/>
      <c r="R135" s="229"/>
    </row>
    <row r="136" customFormat="false" ht="17" hidden="false" customHeight="true" outlineLevel="0" collapsed="false">
      <c r="A136" s="202"/>
      <c r="B136" s="203"/>
      <c r="C136" s="203"/>
      <c r="D136" s="203"/>
      <c r="E136" s="203"/>
      <c r="F136" s="203"/>
      <c r="G136" s="203"/>
      <c r="H136" s="206"/>
      <c r="I136" s="200"/>
      <c r="J136" s="201"/>
      <c r="K136" s="202"/>
      <c r="L136" s="203"/>
      <c r="M136" s="203"/>
      <c r="N136" s="203"/>
      <c r="O136" s="203"/>
      <c r="P136" s="203"/>
      <c r="Q136" s="203"/>
      <c r="R136" s="206"/>
    </row>
    <row r="137" customFormat="false" ht="17" hidden="false" customHeight="true" outlineLevel="0" collapsed="false">
      <c r="A137" s="232" t="s">
        <v>151</v>
      </c>
      <c r="B137" s="232"/>
      <c r="C137" s="232"/>
      <c r="D137" s="233" t="s">
        <v>152</v>
      </c>
      <c r="E137" s="233" t="s">
        <v>153</v>
      </c>
      <c r="F137" s="233" t="s">
        <v>154</v>
      </c>
      <c r="G137" s="203"/>
      <c r="H137" s="206"/>
      <c r="I137" s="200"/>
      <c r="J137" s="201"/>
      <c r="K137" s="232" t="s">
        <v>151</v>
      </c>
      <c r="L137" s="232"/>
      <c r="M137" s="232"/>
      <c r="N137" s="233" t="s">
        <v>152</v>
      </c>
      <c r="O137" s="233" t="s">
        <v>153</v>
      </c>
      <c r="P137" s="233" t="s">
        <v>154</v>
      </c>
      <c r="Q137" s="203"/>
      <c r="R137" s="206"/>
    </row>
    <row r="138" customFormat="false" ht="17" hidden="false" customHeight="true" outlineLevel="0" collapsed="false">
      <c r="A138" s="234" t="str">
        <f aca="false">A127</f>
        <v/>
      </c>
      <c r="B138" s="234"/>
      <c r="C138" s="234"/>
      <c r="D138" s="231"/>
      <c r="E138" s="231"/>
      <c r="F138" s="231"/>
      <c r="G138" s="203"/>
      <c r="H138" s="206"/>
      <c r="I138" s="200"/>
      <c r="J138" s="201"/>
      <c r="K138" s="234" t="str">
        <f aca="false">K127</f>
        <v/>
      </c>
      <c r="L138" s="234"/>
      <c r="M138" s="234"/>
      <c r="N138" s="231"/>
      <c r="O138" s="231"/>
      <c r="P138" s="231"/>
      <c r="Q138" s="203"/>
      <c r="R138" s="206"/>
    </row>
    <row r="139" customFormat="false" ht="17" hidden="false" customHeight="true" outlineLevel="0" collapsed="false">
      <c r="A139" s="234"/>
      <c r="B139" s="234"/>
      <c r="C139" s="234"/>
      <c r="D139" s="225"/>
      <c r="E139" s="225"/>
      <c r="F139" s="225"/>
      <c r="G139" s="203"/>
      <c r="H139" s="206"/>
      <c r="I139" s="200"/>
      <c r="J139" s="201"/>
      <c r="K139" s="234"/>
      <c r="L139" s="234"/>
      <c r="M139" s="234"/>
      <c r="N139" s="225"/>
      <c r="O139" s="225"/>
      <c r="P139" s="225"/>
      <c r="Q139" s="203"/>
      <c r="R139" s="206"/>
    </row>
    <row r="140" customFormat="false" ht="17" hidden="false" customHeight="true" outlineLevel="0" collapsed="false">
      <c r="A140" s="235" t="str">
        <f aca="false">A132</f>
        <v/>
      </c>
      <c r="B140" s="235"/>
      <c r="C140" s="235"/>
      <c r="D140" s="231"/>
      <c r="E140" s="231"/>
      <c r="F140" s="231"/>
      <c r="G140" s="203"/>
      <c r="H140" s="206"/>
      <c r="I140" s="200"/>
      <c r="J140" s="201"/>
      <c r="K140" s="235" t="str">
        <f aca="false">K132</f>
        <v/>
      </c>
      <c r="L140" s="235"/>
      <c r="M140" s="235"/>
      <c r="N140" s="231"/>
      <c r="O140" s="231"/>
      <c r="P140" s="231"/>
      <c r="Q140" s="203"/>
      <c r="R140" s="206"/>
    </row>
    <row r="141" customFormat="false" ht="17" hidden="false" customHeight="true" outlineLevel="0" collapsed="false">
      <c r="A141" s="235"/>
      <c r="B141" s="235"/>
      <c r="C141" s="235"/>
      <c r="D141" s="225"/>
      <c r="E141" s="225"/>
      <c r="F141" s="225"/>
      <c r="G141" s="203"/>
      <c r="H141" s="206"/>
      <c r="I141" s="200"/>
      <c r="J141" s="201"/>
      <c r="K141" s="235"/>
      <c r="L141" s="235"/>
      <c r="M141" s="235"/>
      <c r="N141" s="225"/>
      <c r="O141" s="225"/>
      <c r="P141" s="225"/>
      <c r="Q141" s="203"/>
      <c r="R141" s="206"/>
    </row>
    <row r="142" customFormat="false" ht="17" hidden="false" customHeight="true" outlineLevel="0" collapsed="false">
      <c r="A142" s="236" t="s">
        <v>155</v>
      </c>
      <c r="B142" s="203"/>
      <c r="C142" s="203"/>
      <c r="D142" s="203"/>
      <c r="E142" s="203"/>
      <c r="F142" s="203"/>
      <c r="G142" s="203"/>
      <c r="H142" s="206"/>
      <c r="I142" s="200"/>
      <c r="J142" s="201"/>
      <c r="K142" s="236" t="s">
        <v>155</v>
      </c>
      <c r="L142" s="203"/>
      <c r="M142" s="203"/>
      <c r="N142" s="203"/>
      <c r="O142" s="203"/>
      <c r="P142" s="203"/>
      <c r="Q142" s="203"/>
      <c r="R142" s="206"/>
    </row>
    <row r="143" customFormat="false" ht="17" hidden="false" customHeight="true" outlineLevel="0" collapsed="false">
      <c r="A143" s="202"/>
      <c r="B143" s="203"/>
      <c r="C143" s="203"/>
      <c r="D143" s="203"/>
      <c r="E143" s="203"/>
      <c r="F143" s="203"/>
      <c r="G143" s="203"/>
      <c r="H143" s="206"/>
      <c r="I143" s="200"/>
      <c r="J143" s="201"/>
      <c r="K143" s="202"/>
      <c r="L143" s="203"/>
      <c r="M143" s="203"/>
      <c r="N143" s="203"/>
      <c r="O143" s="203"/>
      <c r="P143" s="203"/>
      <c r="Q143" s="203"/>
      <c r="R143" s="206"/>
    </row>
    <row r="144" customFormat="false" ht="17" hidden="false" customHeight="true" outlineLevel="0" collapsed="false">
      <c r="A144" s="237" t="s">
        <v>156</v>
      </c>
      <c r="B144" s="238"/>
      <c r="C144" s="238"/>
      <c r="D144" s="238"/>
      <c r="E144" s="238"/>
      <c r="F144" s="238"/>
      <c r="G144" s="238"/>
      <c r="H144" s="239"/>
      <c r="I144" s="200"/>
      <c r="J144" s="201"/>
      <c r="K144" s="237" t="s">
        <v>156</v>
      </c>
      <c r="L144" s="238"/>
      <c r="M144" s="238"/>
      <c r="N144" s="238"/>
      <c r="O144" s="238"/>
      <c r="P144" s="238"/>
      <c r="Q144" s="238"/>
      <c r="R144" s="239"/>
    </row>
  </sheetData>
  <mergeCells count="10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  <mergeCell ref="A59:H59"/>
    <mergeCell ref="K59:R59"/>
    <mergeCell ref="B61:G61"/>
    <mergeCell ref="L61:Q61"/>
    <mergeCell ref="D65:H65"/>
    <mergeCell ref="N65:R65"/>
    <mergeCell ref="A66:C66"/>
    <mergeCell ref="K66:M66"/>
    <mergeCell ref="D67:H67"/>
    <mergeCell ref="N67:R67"/>
    <mergeCell ref="A69:C69"/>
    <mergeCell ref="K69:M69"/>
    <mergeCell ref="A74:C74"/>
    <mergeCell ref="K74:M74"/>
    <mergeCell ref="A79:C79"/>
    <mergeCell ref="K79:M79"/>
    <mergeCell ref="A80:C81"/>
    <mergeCell ref="K80:M81"/>
    <mergeCell ref="A82:C83"/>
    <mergeCell ref="K82:M83"/>
    <mergeCell ref="A89:H89"/>
    <mergeCell ref="K89:R89"/>
    <mergeCell ref="B91:G91"/>
    <mergeCell ref="L91:Q91"/>
    <mergeCell ref="D95:H95"/>
    <mergeCell ref="N95:R95"/>
    <mergeCell ref="A96:C96"/>
    <mergeCell ref="K96:M96"/>
    <mergeCell ref="D97:H97"/>
    <mergeCell ref="N97:R97"/>
    <mergeCell ref="A99:C99"/>
    <mergeCell ref="K99:M99"/>
    <mergeCell ref="A104:C104"/>
    <mergeCell ref="K104:M104"/>
    <mergeCell ref="A109:C109"/>
    <mergeCell ref="K109:M109"/>
    <mergeCell ref="A110:C111"/>
    <mergeCell ref="K110:M111"/>
    <mergeCell ref="A112:C113"/>
    <mergeCell ref="K112:M113"/>
    <mergeCell ref="A117:H117"/>
    <mergeCell ref="K117:R117"/>
    <mergeCell ref="B119:G119"/>
    <mergeCell ref="L119:Q119"/>
    <mergeCell ref="D123:H123"/>
    <mergeCell ref="N123:R123"/>
    <mergeCell ref="A124:C124"/>
    <mergeCell ref="K124:M124"/>
    <mergeCell ref="D125:H125"/>
    <mergeCell ref="N125:R125"/>
    <mergeCell ref="A127:C127"/>
    <mergeCell ref="K127:M127"/>
    <mergeCell ref="A132:C132"/>
    <mergeCell ref="K132:M132"/>
    <mergeCell ref="A137:C137"/>
    <mergeCell ref="K137:M137"/>
    <mergeCell ref="A138:C139"/>
    <mergeCell ref="K138:M139"/>
    <mergeCell ref="A140:C141"/>
    <mergeCell ref="K140:M14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7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44"/>
  <sheetViews>
    <sheetView showFormulas="false" showGridLines="true" showRowColHeaders="true" showZeros="true" rightToLeft="false" tabSelected="false" showOutlineSymbols="true" defaultGridColor="true" view="normal" topLeftCell="A127" colorId="64" zoomScale="100" zoomScaleNormal="100" zoomScalePageLayoutView="100" workbookViewId="0">
      <selection pane="topLeft" activeCell="C121" activeCellId="0" sqref="C12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99" t="str">
        <f aca="false">Engagés!$A$4</f>
        <v>TYPE COMPETITION</v>
      </c>
      <c r="B1" s="199"/>
      <c r="C1" s="199"/>
      <c r="D1" s="199"/>
      <c r="E1" s="199"/>
      <c r="F1" s="199"/>
      <c r="G1" s="199"/>
      <c r="H1" s="199"/>
      <c r="I1" s="200"/>
      <c r="J1" s="201"/>
      <c r="K1" s="199" t="str">
        <f aca="false">Engagés!$A$4</f>
        <v>TYPE COMPETITION</v>
      </c>
      <c r="L1" s="199"/>
      <c r="M1" s="199"/>
      <c r="N1" s="199"/>
      <c r="O1" s="199"/>
      <c r="P1" s="199"/>
      <c r="Q1" s="199"/>
      <c r="R1" s="199"/>
    </row>
    <row r="2" customFormat="false" ht="17" hidden="false" customHeight="true" outlineLevel="0" collapsed="false">
      <c r="A2" s="202"/>
      <c r="B2" s="203"/>
      <c r="C2" s="203"/>
      <c r="D2" s="204" t="s">
        <v>146</v>
      </c>
      <c r="E2" s="205"/>
      <c r="F2" s="203"/>
      <c r="G2" s="203"/>
      <c r="H2" s="206"/>
      <c r="I2" s="200"/>
      <c r="J2" s="201"/>
      <c r="K2" s="202"/>
      <c r="L2" s="203"/>
      <c r="M2" s="203"/>
      <c r="N2" s="204" t="s">
        <v>146</v>
      </c>
      <c r="O2" s="205"/>
      <c r="P2" s="203"/>
      <c r="Q2" s="203"/>
      <c r="R2" s="206"/>
    </row>
    <row r="3" customFormat="false" ht="28.35" hidden="false" customHeight="true" outlineLevel="0" collapsed="false">
      <c r="A3" s="207"/>
      <c r="B3" s="208" t="str">
        <f aca="false">Engagés!$A$7</f>
        <v>DATE</v>
      </c>
      <c r="C3" s="208"/>
      <c r="D3" s="208"/>
      <c r="E3" s="208"/>
      <c r="F3" s="208"/>
      <c r="G3" s="208"/>
      <c r="H3" s="206"/>
      <c r="I3" s="200"/>
      <c r="J3" s="201"/>
      <c r="K3" s="207"/>
      <c r="L3" s="208" t="str">
        <f aca="false">Engagés!$A$7</f>
        <v>DATE</v>
      </c>
      <c r="M3" s="208"/>
      <c r="N3" s="208"/>
      <c r="O3" s="208"/>
      <c r="P3" s="208"/>
      <c r="Q3" s="208"/>
      <c r="R3" s="206"/>
    </row>
    <row r="4" customFormat="false" ht="17" hidden="false" customHeight="true" outlineLevel="0" collapsed="false">
      <c r="A4" s="209"/>
      <c r="B4" s="210"/>
      <c r="C4" s="210"/>
      <c r="D4" s="210"/>
      <c r="E4" s="203"/>
      <c r="F4" s="203"/>
      <c r="G4" s="203"/>
      <c r="H4" s="206"/>
      <c r="I4" s="200"/>
      <c r="J4" s="201"/>
      <c r="K4" s="209"/>
      <c r="L4" s="210"/>
      <c r="M4" s="210"/>
      <c r="N4" s="210"/>
      <c r="O4" s="203"/>
      <c r="P4" s="203"/>
      <c r="Q4" s="203"/>
      <c r="R4" s="206"/>
    </row>
    <row r="5" customFormat="false" ht="17" hidden="false" customHeight="true" outlineLevel="0" collapsed="false">
      <c r="A5" s="202"/>
      <c r="B5" s="203" t="s">
        <v>48</v>
      </c>
      <c r="C5" s="211" t="s">
        <v>54</v>
      </c>
      <c r="E5" s="203" t="s">
        <v>63</v>
      </c>
      <c r="F5" s="203"/>
      <c r="G5" s="203"/>
      <c r="H5" s="206"/>
      <c r="I5" s="200"/>
      <c r="J5" s="201"/>
      <c r="K5" s="202"/>
      <c r="L5" s="203" t="s">
        <v>48</v>
      </c>
      <c r="M5" s="211" t="str">
        <f aca="false">C5</f>
        <v>B</v>
      </c>
      <c r="O5" s="203" t="s">
        <v>63</v>
      </c>
      <c r="P5" s="203"/>
      <c r="Q5" s="203"/>
      <c r="R5" s="206"/>
    </row>
    <row r="6" customFormat="false" ht="17" hidden="false" customHeight="true" outlineLevel="0" collapsed="false">
      <c r="A6" s="212" t="s">
        <v>147</v>
      </c>
      <c r="B6" s="213"/>
      <c r="C6" s="213"/>
      <c r="D6" s="213"/>
      <c r="E6" s="213"/>
      <c r="F6" s="213"/>
      <c r="G6" s="213"/>
      <c r="H6" s="214"/>
      <c r="I6" s="200"/>
      <c r="J6" s="201"/>
      <c r="K6" s="212" t="s">
        <v>147</v>
      </c>
      <c r="L6" s="213"/>
      <c r="M6" s="213"/>
      <c r="N6" s="213"/>
      <c r="O6" s="213"/>
      <c r="P6" s="213"/>
      <c r="Q6" s="213"/>
      <c r="R6" s="214"/>
    </row>
    <row r="7" customFormat="false" ht="17" hidden="false" customHeight="true" outlineLevel="0" collapsed="false">
      <c r="A7" s="202"/>
      <c r="B7" s="203"/>
      <c r="C7" s="203"/>
      <c r="D7" s="215" t="s">
        <v>70</v>
      </c>
      <c r="E7" s="215"/>
      <c r="F7" s="215"/>
      <c r="G7" s="215"/>
      <c r="H7" s="215"/>
      <c r="I7" s="200"/>
      <c r="J7" s="201"/>
      <c r="K7" s="202"/>
      <c r="L7" s="203"/>
      <c r="M7" s="203"/>
      <c r="N7" s="215" t="s">
        <v>70</v>
      </c>
      <c r="O7" s="215"/>
      <c r="P7" s="215"/>
      <c r="Q7" s="215"/>
      <c r="R7" s="215"/>
    </row>
    <row r="8" customFormat="false" ht="17" hidden="false" customHeight="true" outlineLevel="0" collapsed="false">
      <c r="A8" s="216" t="s">
        <v>148</v>
      </c>
      <c r="B8" s="216"/>
      <c r="C8" s="216"/>
      <c r="D8" s="217" t="n">
        <v>1</v>
      </c>
      <c r="E8" s="217" t="n">
        <v>2</v>
      </c>
      <c r="F8" s="217" t="n">
        <v>3</v>
      </c>
      <c r="G8" s="217" t="n">
        <v>4</v>
      </c>
      <c r="H8" s="217" t="n">
        <v>5</v>
      </c>
      <c r="I8" s="200"/>
      <c r="J8" s="201"/>
      <c r="K8" s="216" t="s">
        <v>148</v>
      </c>
      <c r="L8" s="216"/>
      <c r="M8" s="216"/>
      <c r="N8" s="217" t="n">
        <v>1</v>
      </c>
      <c r="O8" s="217" t="n">
        <v>2</v>
      </c>
      <c r="P8" s="217" t="n">
        <v>3</v>
      </c>
      <c r="Q8" s="217" t="n">
        <v>4</v>
      </c>
      <c r="R8" s="217" t="n">
        <v>5</v>
      </c>
    </row>
    <row r="9" customFormat="false" ht="17" hidden="false" customHeight="true" outlineLevel="0" collapsed="false">
      <c r="A9" s="216"/>
      <c r="B9" s="218"/>
      <c r="C9" s="218"/>
      <c r="D9" s="219" t="s">
        <v>149</v>
      </c>
      <c r="E9" s="219"/>
      <c r="F9" s="219"/>
      <c r="G9" s="219"/>
      <c r="H9" s="219"/>
      <c r="I9" s="200"/>
      <c r="J9" s="201"/>
      <c r="K9" s="216"/>
      <c r="L9" s="218"/>
      <c r="M9" s="218"/>
      <c r="N9" s="219" t="s">
        <v>149</v>
      </c>
      <c r="O9" s="219"/>
      <c r="P9" s="219"/>
      <c r="Q9" s="219"/>
      <c r="R9" s="219"/>
    </row>
    <row r="10" customFormat="false" ht="17" hidden="false" customHeight="true" outlineLevel="0" collapsed="false">
      <c r="A10" s="220" t="n">
        <v>2</v>
      </c>
      <c r="B10" s="221" t="str">
        <f aca="true">IF(ISERROR(MATCH($C$5&amp;A10,Engagés!$J$16:$J$39,0)),"",INDIRECT(ADDRESS(MATCH($C$5&amp;A10,Engagés!$J$1:$J$39,0),1,1,1,"Engagés")))</f>
        <v/>
      </c>
      <c r="C10" s="203"/>
      <c r="D10" s="222"/>
      <c r="E10" s="222"/>
      <c r="F10" s="222"/>
      <c r="G10" s="222"/>
      <c r="H10" s="222"/>
      <c r="I10" s="200"/>
      <c r="J10" s="201"/>
      <c r="K10" s="220" t="n">
        <v>3</v>
      </c>
      <c r="L10" s="221" t="str">
        <f aca="true">IF(ISERROR(MATCH($M$5&amp;K10,Engagés!$J$16:$J$39,0)),"",INDIRECT(ADDRESS(MATCH($M$5&amp;K10,Engagés!$J$1:$J$39,0),1,1,1,"Engagés")))</f>
        <v/>
      </c>
      <c r="M10" s="203"/>
      <c r="N10" s="222"/>
      <c r="O10" s="222"/>
      <c r="P10" s="222"/>
      <c r="Q10" s="222"/>
      <c r="R10" s="222"/>
    </row>
    <row r="11" customFormat="false" ht="17" hidden="false" customHeight="true" outlineLevel="0" collapsed="false">
      <c r="A11" s="223" t="str">
        <f aca="false">IF(B10="","",VLOOKUP(B10,Engagés!$A$16:$F$39,2,0))</f>
        <v/>
      </c>
      <c r="B11" s="223"/>
      <c r="C11" s="223"/>
      <c r="D11" s="222"/>
      <c r="E11" s="222"/>
      <c r="F11" s="222"/>
      <c r="G11" s="222"/>
      <c r="H11" s="222"/>
      <c r="I11" s="200"/>
      <c r="J11" s="201"/>
      <c r="K11" s="223" t="str">
        <f aca="false">IF(L10="","",VLOOKUP(L10,Engagés!$A$16:$F$39,2,0))</f>
        <v/>
      </c>
      <c r="L11" s="223"/>
      <c r="M11" s="223"/>
      <c r="N11" s="222"/>
      <c r="O11" s="222"/>
      <c r="P11" s="222"/>
      <c r="Q11" s="222"/>
      <c r="R11" s="222"/>
    </row>
    <row r="12" customFormat="false" ht="17" hidden="false" customHeight="true" outlineLevel="0" collapsed="false">
      <c r="A12" s="202"/>
      <c r="B12" s="203"/>
      <c r="C12" s="224" t="str">
        <f aca="false">IF(B10="","",VLOOKUP(B10,Engagés!$A$16:$F$39,3,0))</f>
        <v/>
      </c>
      <c r="D12" s="225"/>
      <c r="E12" s="225"/>
      <c r="F12" s="225"/>
      <c r="G12" s="225"/>
      <c r="H12" s="225"/>
      <c r="I12" s="200"/>
      <c r="J12" s="201"/>
      <c r="K12" s="202"/>
      <c r="L12" s="203"/>
      <c r="M12" s="224" t="str">
        <f aca="false">IF(L10="","",VLOOKUP(L10,Engagés!$A$16:$F$39,3,0))</f>
        <v/>
      </c>
      <c r="N12" s="225"/>
      <c r="O12" s="225"/>
      <c r="P12" s="225"/>
      <c r="Q12" s="225"/>
      <c r="R12" s="225"/>
    </row>
    <row r="13" customFormat="false" ht="17" hidden="false" customHeight="true" outlineLevel="0" collapsed="false">
      <c r="A13" s="226" t="str">
        <f aca="false">IF(B10="","",VLOOKUP(B10,Engagés!$A$16:$F$39,4,0))</f>
        <v/>
      </c>
      <c r="B13" s="203"/>
      <c r="C13" s="203"/>
      <c r="D13" s="227"/>
      <c r="E13" s="227"/>
      <c r="F13" s="227"/>
      <c r="G13" s="227"/>
      <c r="H13" s="227"/>
      <c r="I13" s="200"/>
      <c r="J13" s="201"/>
      <c r="K13" s="226" t="str">
        <f aca="false">IF(L10="","",VLOOKUP(L10,Engagés!$A$16:$F$39,4,0))</f>
        <v/>
      </c>
      <c r="L13" s="203"/>
      <c r="M13" s="203"/>
      <c r="N13" s="227"/>
      <c r="O13" s="227"/>
      <c r="P13" s="227"/>
      <c r="Q13" s="227"/>
      <c r="R13" s="227"/>
    </row>
    <row r="14" customFormat="false" ht="17" hidden="false" customHeight="true" outlineLevel="0" collapsed="false">
      <c r="A14" s="202"/>
      <c r="B14" s="228" t="s">
        <v>150</v>
      </c>
      <c r="C14" s="203"/>
      <c r="D14" s="229"/>
      <c r="E14" s="229"/>
      <c r="F14" s="229"/>
      <c r="G14" s="229"/>
      <c r="H14" s="229"/>
      <c r="I14" s="200"/>
      <c r="J14" s="201"/>
      <c r="K14" s="202"/>
      <c r="L14" s="228" t="s">
        <v>150</v>
      </c>
      <c r="M14" s="203"/>
      <c r="N14" s="229"/>
      <c r="O14" s="229"/>
      <c r="P14" s="229"/>
      <c r="Q14" s="229"/>
      <c r="R14" s="229"/>
    </row>
    <row r="15" customFormat="false" ht="17" hidden="false" customHeight="true" outlineLevel="0" collapsed="false">
      <c r="A15" s="220" t="n">
        <v>5</v>
      </c>
      <c r="B15" s="230" t="str">
        <f aca="true">IF(ISERROR(MATCH($C$5&amp;A15,Engagés!$J$16:$J$39,0)),"",INDIRECT(ADDRESS(MATCH($C$5&amp;A15,Engagés!$J$1:$J$39,0),1,1,1,"Engagés")))</f>
        <v/>
      </c>
      <c r="C15" s="203"/>
      <c r="D15" s="231"/>
      <c r="E15" s="231"/>
      <c r="F15" s="231"/>
      <c r="G15" s="231"/>
      <c r="H15" s="231"/>
      <c r="I15" s="200"/>
      <c r="J15" s="201"/>
      <c r="K15" s="220" t="n">
        <v>4</v>
      </c>
      <c r="L15" s="230" t="str">
        <f aca="true">IF(ISERROR(MATCH($M$5&amp;K15,Engagés!$J$16:$J$39,0)),"",INDIRECT(ADDRESS(MATCH($M$5&amp;K15,Engagés!$J$1:$J$39,0),1,1,1,"Engagés")))</f>
        <v/>
      </c>
      <c r="M15" s="203"/>
      <c r="N15" s="231"/>
      <c r="O15" s="231"/>
      <c r="P15" s="231"/>
      <c r="Q15" s="231"/>
      <c r="R15" s="231"/>
    </row>
    <row r="16" customFormat="false" ht="17" hidden="false" customHeight="true" outlineLevel="0" collapsed="false">
      <c r="A16" s="223" t="str">
        <f aca="false">IF(B15="","",VLOOKUP(B15,Engagés!$A$16:$F$39,2,0))</f>
        <v/>
      </c>
      <c r="B16" s="223"/>
      <c r="C16" s="223"/>
      <c r="D16" s="222"/>
      <c r="E16" s="222"/>
      <c r="F16" s="222"/>
      <c r="G16" s="222"/>
      <c r="H16" s="222"/>
      <c r="I16" s="200"/>
      <c r="J16" s="201"/>
      <c r="K16" s="223" t="str">
        <f aca="false">IF(L15="","",VLOOKUP(L15,Engagés!$A$16:$F$39,2,0))</f>
        <v/>
      </c>
      <c r="L16" s="223"/>
      <c r="M16" s="223"/>
      <c r="N16" s="222"/>
      <c r="O16" s="222"/>
      <c r="P16" s="222"/>
      <c r="Q16" s="222"/>
      <c r="R16" s="222"/>
    </row>
    <row r="17" customFormat="false" ht="17" hidden="false" customHeight="true" outlineLevel="0" collapsed="false">
      <c r="A17" s="202"/>
      <c r="B17" s="203"/>
      <c r="C17" s="224" t="str">
        <f aca="false">IF(B15="","",VLOOKUP(B15,Engagés!$A$16:$F$39,3,0))</f>
        <v/>
      </c>
      <c r="D17" s="225"/>
      <c r="E17" s="225"/>
      <c r="F17" s="225"/>
      <c r="G17" s="225"/>
      <c r="H17" s="225"/>
      <c r="I17" s="200"/>
      <c r="J17" s="201"/>
      <c r="K17" s="202"/>
      <c r="L17" s="203"/>
      <c r="M17" s="224" t="str">
        <f aca="false">IF(L15="","",VLOOKUP(L15,Engagés!$A$16:$F$39,3,0))</f>
        <v/>
      </c>
      <c r="N17" s="225"/>
      <c r="O17" s="225"/>
      <c r="P17" s="225"/>
      <c r="Q17" s="225"/>
      <c r="R17" s="225"/>
    </row>
    <row r="18" customFormat="false" ht="17" hidden="false" customHeight="true" outlineLevel="0" collapsed="false">
      <c r="A18" s="226" t="str">
        <f aca="false">IF(B15="","",VLOOKUP(B15,Engagés!$A$16:$F$39,4,0))</f>
        <v/>
      </c>
      <c r="B18" s="203"/>
      <c r="C18" s="203"/>
      <c r="D18" s="227"/>
      <c r="E18" s="227"/>
      <c r="F18" s="227"/>
      <c r="G18" s="227"/>
      <c r="H18" s="227"/>
      <c r="I18" s="200"/>
      <c r="J18" s="201"/>
      <c r="K18" s="226" t="str">
        <f aca="false">IF(L15="","",VLOOKUP(L15,Engagés!$A$16:$F$39,4,0))</f>
        <v/>
      </c>
      <c r="L18" s="203"/>
      <c r="M18" s="203"/>
      <c r="N18" s="227"/>
      <c r="O18" s="227"/>
      <c r="P18" s="227"/>
      <c r="Q18" s="227"/>
      <c r="R18" s="227"/>
    </row>
    <row r="19" customFormat="false" ht="17" hidden="false" customHeight="true" outlineLevel="0" collapsed="false">
      <c r="A19" s="202"/>
      <c r="B19" s="203"/>
      <c r="C19" s="203"/>
      <c r="D19" s="229"/>
      <c r="E19" s="229"/>
      <c r="F19" s="229"/>
      <c r="G19" s="229"/>
      <c r="H19" s="229"/>
      <c r="I19" s="200"/>
      <c r="J19" s="201"/>
      <c r="K19" s="202"/>
      <c r="L19" s="203"/>
      <c r="M19" s="203"/>
      <c r="N19" s="229"/>
      <c r="O19" s="229"/>
      <c r="P19" s="229"/>
      <c r="Q19" s="229"/>
      <c r="R19" s="229"/>
    </row>
    <row r="20" customFormat="false" ht="17" hidden="false" customHeight="true" outlineLevel="0" collapsed="false">
      <c r="A20" s="202"/>
      <c r="B20" s="203"/>
      <c r="C20" s="203"/>
      <c r="D20" s="203"/>
      <c r="E20" s="203"/>
      <c r="F20" s="203"/>
      <c r="G20" s="203"/>
      <c r="H20" s="206"/>
      <c r="I20" s="200"/>
      <c r="J20" s="201"/>
      <c r="K20" s="202"/>
      <c r="L20" s="203"/>
      <c r="M20" s="203"/>
      <c r="N20" s="203"/>
      <c r="O20" s="203"/>
      <c r="P20" s="203"/>
      <c r="Q20" s="203"/>
      <c r="R20" s="206"/>
    </row>
    <row r="21" customFormat="false" ht="17" hidden="false" customHeight="true" outlineLevel="0" collapsed="false">
      <c r="A21" s="232" t="s">
        <v>151</v>
      </c>
      <c r="B21" s="232"/>
      <c r="C21" s="232"/>
      <c r="D21" s="233" t="s">
        <v>152</v>
      </c>
      <c r="E21" s="233" t="s">
        <v>153</v>
      </c>
      <c r="F21" s="233" t="s">
        <v>154</v>
      </c>
      <c r="G21" s="203"/>
      <c r="H21" s="206"/>
      <c r="I21" s="200"/>
      <c r="J21" s="201"/>
      <c r="K21" s="232" t="s">
        <v>151</v>
      </c>
      <c r="L21" s="232"/>
      <c r="M21" s="232"/>
      <c r="N21" s="233" t="s">
        <v>152</v>
      </c>
      <c r="O21" s="233" t="s">
        <v>153</v>
      </c>
      <c r="P21" s="233" t="s">
        <v>154</v>
      </c>
      <c r="Q21" s="203"/>
      <c r="R21" s="206"/>
    </row>
    <row r="22" customFormat="false" ht="17" hidden="false" customHeight="true" outlineLevel="0" collapsed="false">
      <c r="A22" s="234" t="str">
        <f aca="false">A11</f>
        <v/>
      </c>
      <c r="B22" s="234"/>
      <c r="C22" s="234"/>
      <c r="D22" s="231"/>
      <c r="E22" s="231"/>
      <c r="F22" s="231"/>
      <c r="G22" s="203"/>
      <c r="H22" s="206"/>
      <c r="I22" s="200"/>
      <c r="J22" s="201"/>
      <c r="K22" s="234" t="str">
        <f aca="false">K11</f>
        <v/>
      </c>
      <c r="L22" s="234"/>
      <c r="M22" s="234"/>
      <c r="N22" s="231"/>
      <c r="O22" s="231"/>
      <c r="P22" s="231"/>
      <c r="Q22" s="203"/>
      <c r="R22" s="206"/>
    </row>
    <row r="23" customFormat="false" ht="17" hidden="false" customHeight="true" outlineLevel="0" collapsed="false">
      <c r="A23" s="234"/>
      <c r="B23" s="234"/>
      <c r="C23" s="234"/>
      <c r="D23" s="225"/>
      <c r="E23" s="225"/>
      <c r="F23" s="225"/>
      <c r="G23" s="203"/>
      <c r="H23" s="206"/>
      <c r="I23" s="200"/>
      <c r="J23" s="201"/>
      <c r="K23" s="234"/>
      <c r="L23" s="234"/>
      <c r="M23" s="234"/>
      <c r="N23" s="225"/>
      <c r="O23" s="225"/>
      <c r="P23" s="225"/>
      <c r="Q23" s="203"/>
      <c r="R23" s="206"/>
    </row>
    <row r="24" customFormat="false" ht="17" hidden="false" customHeight="true" outlineLevel="0" collapsed="false">
      <c r="A24" s="235" t="str">
        <f aca="false">A16</f>
        <v/>
      </c>
      <c r="B24" s="235"/>
      <c r="C24" s="235"/>
      <c r="D24" s="231"/>
      <c r="E24" s="231"/>
      <c r="F24" s="231"/>
      <c r="G24" s="203"/>
      <c r="H24" s="206"/>
      <c r="I24" s="200"/>
      <c r="J24" s="201"/>
      <c r="K24" s="235" t="str">
        <f aca="false">K16</f>
        <v/>
      </c>
      <c r="L24" s="235"/>
      <c r="M24" s="235"/>
      <c r="N24" s="231"/>
      <c r="O24" s="231"/>
      <c r="P24" s="231"/>
      <c r="Q24" s="203"/>
      <c r="R24" s="206"/>
    </row>
    <row r="25" customFormat="false" ht="17" hidden="false" customHeight="true" outlineLevel="0" collapsed="false">
      <c r="A25" s="235"/>
      <c r="B25" s="235"/>
      <c r="C25" s="235"/>
      <c r="D25" s="225"/>
      <c r="E25" s="225"/>
      <c r="F25" s="225"/>
      <c r="G25" s="203"/>
      <c r="H25" s="206"/>
      <c r="I25" s="200"/>
      <c r="J25" s="201"/>
      <c r="K25" s="235"/>
      <c r="L25" s="235"/>
      <c r="M25" s="235"/>
      <c r="N25" s="225"/>
      <c r="O25" s="225"/>
      <c r="P25" s="225"/>
      <c r="Q25" s="203"/>
      <c r="R25" s="206"/>
    </row>
    <row r="26" customFormat="false" ht="17" hidden="false" customHeight="true" outlineLevel="0" collapsed="false">
      <c r="A26" s="236" t="s">
        <v>155</v>
      </c>
      <c r="B26" s="203"/>
      <c r="C26" s="203"/>
      <c r="D26" s="203"/>
      <c r="E26" s="203"/>
      <c r="F26" s="203"/>
      <c r="G26" s="203"/>
      <c r="H26" s="206"/>
      <c r="I26" s="200"/>
      <c r="J26" s="201"/>
      <c r="K26" s="236" t="s">
        <v>155</v>
      </c>
      <c r="L26" s="203"/>
      <c r="M26" s="203"/>
      <c r="N26" s="203"/>
      <c r="O26" s="203"/>
      <c r="P26" s="203"/>
      <c r="Q26" s="203"/>
      <c r="R26" s="206"/>
    </row>
    <row r="27" customFormat="false" ht="17" hidden="false" customHeight="true" outlineLevel="0" collapsed="false">
      <c r="A27" s="202"/>
      <c r="B27" s="203"/>
      <c r="C27" s="203"/>
      <c r="D27" s="203"/>
      <c r="E27" s="203"/>
      <c r="F27" s="203"/>
      <c r="G27" s="203"/>
      <c r="H27" s="206"/>
      <c r="I27" s="200"/>
      <c r="J27" s="201"/>
      <c r="K27" s="202"/>
      <c r="L27" s="203"/>
      <c r="M27" s="203"/>
      <c r="N27" s="203"/>
      <c r="O27" s="203"/>
      <c r="P27" s="203"/>
      <c r="Q27" s="203"/>
      <c r="R27" s="206"/>
    </row>
    <row r="28" customFormat="false" ht="17" hidden="false" customHeight="true" outlineLevel="0" collapsed="false">
      <c r="A28" s="237" t="s">
        <v>156</v>
      </c>
      <c r="B28" s="238"/>
      <c r="C28" s="238"/>
      <c r="D28" s="238"/>
      <c r="E28" s="238"/>
      <c r="F28" s="238"/>
      <c r="G28" s="238"/>
      <c r="H28" s="239"/>
      <c r="I28" s="200"/>
      <c r="J28" s="201"/>
      <c r="K28" s="237" t="s">
        <v>156</v>
      </c>
      <c r="L28" s="238"/>
      <c r="M28" s="238"/>
      <c r="N28" s="238"/>
      <c r="O28" s="238"/>
      <c r="P28" s="238"/>
      <c r="Q28" s="238"/>
      <c r="R28" s="239"/>
    </row>
    <row r="29" customFormat="false" ht="14.15" hidden="false" customHeight="true" outlineLevel="0" collapsed="false">
      <c r="A29" s="240"/>
      <c r="B29" s="240"/>
      <c r="C29" s="240"/>
      <c r="D29" s="240"/>
      <c r="E29" s="240"/>
      <c r="F29" s="240"/>
      <c r="G29" s="240"/>
      <c r="H29" s="240"/>
      <c r="I29" s="241"/>
      <c r="J29" s="242"/>
      <c r="K29" s="240"/>
      <c r="L29" s="240"/>
      <c r="M29" s="240"/>
      <c r="N29" s="240"/>
      <c r="O29" s="240"/>
      <c r="P29" s="240"/>
      <c r="Q29" s="240"/>
      <c r="R29" s="240"/>
    </row>
    <row r="30" customFormat="false" ht="14.15" hidden="false" customHeight="true" outlineLevel="0" collapsed="false">
      <c r="A30" s="243"/>
      <c r="B30" s="243"/>
      <c r="C30" s="243"/>
      <c r="D30" s="243"/>
      <c r="E30" s="243"/>
      <c r="F30" s="243"/>
      <c r="G30" s="243"/>
      <c r="H30" s="243"/>
      <c r="I30" s="244"/>
      <c r="J30" s="245"/>
      <c r="K30" s="243"/>
      <c r="L30" s="243"/>
      <c r="M30" s="243"/>
      <c r="N30" s="243"/>
      <c r="O30" s="243"/>
      <c r="P30" s="243"/>
      <c r="Q30" s="243"/>
      <c r="R30" s="243"/>
    </row>
    <row r="31" customFormat="false" ht="28.35" hidden="false" customHeight="true" outlineLevel="0" collapsed="false">
      <c r="A31" s="199" t="str">
        <f aca="false">Engagés!$A$4</f>
        <v>TYPE COMPETITION</v>
      </c>
      <c r="B31" s="199"/>
      <c r="C31" s="199"/>
      <c r="D31" s="199"/>
      <c r="E31" s="199"/>
      <c r="F31" s="199"/>
      <c r="G31" s="199"/>
      <c r="H31" s="199"/>
      <c r="I31" s="200"/>
      <c r="J31" s="201"/>
      <c r="K31" s="199" t="str">
        <f aca="false">Engagés!$A$4</f>
        <v>TYPE COMPETITION</v>
      </c>
      <c r="L31" s="199"/>
      <c r="M31" s="199"/>
      <c r="N31" s="199"/>
      <c r="O31" s="199"/>
      <c r="P31" s="199"/>
      <c r="Q31" s="199"/>
      <c r="R31" s="199"/>
      <c r="U31" s="246"/>
    </row>
    <row r="32" customFormat="false" ht="17" hidden="false" customHeight="true" outlineLevel="0" collapsed="false">
      <c r="A32" s="202"/>
      <c r="B32" s="203"/>
      <c r="C32" s="203"/>
      <c r="D32" s="204" t="s">
        <v>146</v>
      </c>
      <c r="E32" s="205"/>
      <c r="F32" s="203"/>
      <c r="G32" s="203"/>
      <c r="H32" s="206"/>
      <c r="I32" s="200"/>
      <c r="J32" s="201"/>
      <c r="K32" s="202"/>
      <c r="L32" s="203"/>
      <c r="M32" s="203"/>
      <c r="N32" s="204" t="s">
        <v>146</v>
      </c>
      <c r="O32" s="205"/>
      <c r="P32" s="203"/>
      <c r="Q32" s="203"/>
      <c r="R32" s="206"/>
    </row>
    <row r="33" customFormat="false" ht="28.35" hidden="false" customHeight="true" outlineLevel="0" collapsed="false">
      <c r="A33" s="207"/>
      <c r="B33" s="208" t="str">
        <f aca="false">Engagés!$A$7</f>
        <v>DATE</v>
      </c>
      <c r="C33" s="208"/>
      <c r="D33" s="208"/>
      <c r="E33" s="208"/>
      <c r="F33" s="208"/>
      <c r="G33" s="208"/>
      <c r="H33" s="206"/>
      <c r="I33" s="200"/>
      <c r="J33" s="201"/>
      <c r="K33" s="207"/>
      <c r="L33" s="208" t="str">
        <f aca="false">Engagés!$A$7</f>
        <v>DATE</v>
      </c>
      <c r="M33" s="208"/>
      <c r="N33" s="208"/>
      <c r="O33" s="208"/>
      <c r="P33" s="208"/>
      <c r="Q33" s="208"/>
      <c r="R33" s="206"/>
    </row>
    <row r="34" customFormat="false" ht="17" hidden="false" customHeight="true" outlineLevel="0" collapsed="false">
      <c r="A34" s="209"/>
      <c r="B34" s="210"/>
      <c r="C34" s="210"/>
      <c r="D34" s="210"/>
      <c r="E34" s="203"/>
      <c r="F34" s="203"/>
      <c r="G34" s="203"/>
      <c r="H34" s="206"/>
      <c r="I34" s="200"/>
      <c r="J34" s="201"/>
      <c r="K34" s="209"/>
      <c r="L34" s="210"/>
      <c r="M34" s="210"/>
      <c r="N34" s="210"/>
      <c r="O34" s="203"/>
      <c r="P34" s="203"/>
      <c r="Q34" s="203"/>
      <c r="R34" s="206"/>
    </row>
    <row r="35" customFormat="false" ht="17" hidden="false" customHeight="true" outlineLevel="0" collapsed="false">
      <c r="A35" s="202"/>
      <c r="B35" s="203" t="s">
        <v>48</v>
      </c>
      <c r="C35" s="211" t="str">
        <f aca="false">C5</f>
        <v>B</v>
      </c>
      <c r="E35" s="203" t="s">
        <v>63</v>
      </c>
      <c r="F35" s="203"/>
      <c r="G35" s="203"/>
      <c r="H35" s="206"/>
      <c r="I35" s="200"/>
      <c r="J35" s="201"/>
      <c r="K35" s="202"/>
      <c r="L35" s="203" t="s">
        <v>48</v>
      </c>
      <c r="M35" s="211" t="str">
        <f aca="false">C5</f>
        <v>B</v>
      </c>
      <c r="O35" s="203" t="s">
        <v>63</v>
      </c>
      <c r="P35" s="203"/>
      <c r="Q35" s="203"/>
      <c r="R35" s="206"/>
    </row>
    <row r="36" customFormat="false" ht="17" hidden="false" customHeight="true" outlineLevel="0" collapsed="false">
      <c r="A36" s="212" t="s">
        <v>147</v>
      </c>
      <c r="B36" s="213"/>
      <c r="C36" s="213"/>
      <c r="D36" s="213"/>
      <c r="E36" s="213"/>
      <c r="F36" s="213"/>
      <c r="G36" s="213"/>
      <c r="H36" s="214"/>
      <c r="I36" s="200"/>
      <c r="J36" s="201"/>
      <c r="K36" s="212" t="s">
        <v>147</v>
      </c>
      <c r="L36" s="213"/>
      <c r="M36" s="213"/>
      <c r="N36" s="213"/>
      <c r="O36" s="213"/>
      <c r="P36" s="213"/>
      <c r="Q36" s="213"/>
      <c r="R36" s="214"/>
    </row>
    <row r="37" customFormat="false" ht="17" hidden="false" customHeight="true" outlineLevel="0" collapsed="false">
      <c r="A37" s="202"/>
      <c r="B37" s="203"/>
      <c r="C37" s="203"/>
      <c r="D37" s="215" t="s">
        <v>70</v>
      </c>
      <c r="E37" s="215"/>
      <c r="F37" s="215"/>
      <c r="G37" s="215"/>
      <c r="H37" s="215"/>
      <c r="I37" s="200"/>
      <c r="J37" s="201"/>
      <c r="K37" s="202"/>
      <c r="L37" s="203"/>
      <c r="M37" s="203"/>
      <c r="N37" s="215" t="s">
        <v>70</v>
      </c>
      <c r="O37" s="215"/>
      <c r="P37" s="215"/>
      <c r="Q37" s="215"/>
      <c r="R37" s="215"/>
    </row>
    <row r="38" customFormat="false" ht="17" hidden="false" customHeight="true" outlineLevel="0" collapsed="false">
      <c r="A38" s="216" t="s">
        <v>148</v>
      </c>
      <c r="B38" s="216"/>
      <c r="C38" s="216"/>
      <c r="D38" s="217" t="n">
        <v>1</v>
      </c>
      <c r="E38" s="217" t="n">
        <v>2</v>
      </c>
      <c r="F38" s="217" t="n">
        <v>3</v>
      </c>
      <c r="G38" s="217" t="n">
        <v>4</v>
      </c>
      <c r="H38" s="217" t="n">
        <v>5</v>
      </c>
      <c r="I38" s="200"/>
      <c r="J38" s="201"/>
      <c r="K38" s="216" t="s">
        <v>148</v>
      </c>
      <c r="L38" s="216"/>
      <c r="M38" s="216"/>
      <c r="N38" s="217" t="n">
        <v>1</v>
      </c>
      <c r="O38" s="217" t="n">
        <v>2</v>
      </c>
      <c r="P38" s="217" t="n">
        <v>3</v>
      </c>
      <c r="Q38" s="217" t="n">
        <v>4</v>
      </c>
      <c r="R38" s="217" t="n">
        <v>5</v>
      </c>
    </row>
    <row r="39" customFormat="false" ht="17" hidden="false" customHeight="true" outlineLevel="0" collapsed="false">
      <c r="A39" s="216"/>
      <c r="B39" s="218"/>
      <c r="C39" s="218"/>
      <c r="D39" s="219" t="s">
        <v>149</v>
      </c>
      <c r="E39" s="219"/>
      <c r="F39" s="219"/>
      <c r="G39" s="219"/>
      <c r="H39" s="219"/>
      <c r="I39" s="200"/>
      <c r="J39" s="201"/>
      <c r="K39" s="216"/>
      <c r="L39" s="218"/>
      <c r="M39" s="218"/>
      <c r="N39" s="219" t="s">
        <v>149</v>
      </c>
      <c r="O39" s="219"/>
      <c r="P39" s="219"/>
      <c r="Q39" s="219"/>
      <c r="R39" s="219"/>
    </row>
    <row r="40" customFormat="false" ht="17" hidden="false" customHeight="true" outlineLevel="0" collapsed="false">
      <c r="A40" s="220" t="n">
        <v>1</v>
      </c>
      <c r="B40" s="221" t="str">
        <f aca="true">IF(ISERROR(MATCH($C$35&amp;A40,Engagés!$J$16:$J$39,0)),"",INDIRECT(ADDRESS(MATCH($C$35&amp;A40,Engagés!$J$1:$J$39,0),1,1,1,"Engagés")))</f>
        <v/>
      </c>
      <c r="C40" s="203"/>
      <c r="D40" s="222"/>
      <c r="E40" s="222"/>
      <c r="F40" s="222"/>
      <c r="G40" s="222"/>
      <c r="H40" s="222"/>
      <c r="I40" s="200"/>
      <c r="J40" s="201"/>
      <c r="K40" s="220" t="n">
        <v>2</v>
      </c>
      <c r="L40" s="221" t="str">
        <f aca="true">IF(ISERROR(MATCH($M$35&amp;K40,Engagés!$J$16:$J$39,0)),"",INDIRECT(ADDRESS(MATCH($M$35&amp;K40,Engagés!$J$1:$J$39,0),1,1,1,"Engagés")))</f>
        <v/>
      </c>
      <c r="M40" s="203"/>
      <c r="N40" s="222"/>
      <c r="O40" s="222"/>
      <c r="P40" s="222"/>
      <c r="Q40" s="222"/>
      <c r="R40" s="222"/>
    </row>
    <row r="41" customFormat="false" ht="17" hidden="false" customHeight="true" outlineLevel="0" collapsed="false">
      <c r="A41" s="223" t="str">
        <f aca="false">IF(B40="","",VLOOKUP(B40,Engagés!$A$16:$F$39,2,0))</f>
        <v/>
      </c>
      <c r="B41" s="223"/>
      <c r="C41" s="223"/>
      <c r="D41" s="222"/>
      <c r="E41" s="222"/>
      <c r="F41" s="222"/>
      <c r="G41" s="222"/>
      <c r="H41" s="222"/>
      <c r="I41" s="200"/>
      <c r="J41" s="201"/>
      <c r="K41" s="223" t="str">
        <f aca="false">IF(L40="","",VLOOKUP(L40,Engagés!$A$16:$F$39,2,0))</f>
        <v/>
      </c>
      <c r="L41" s="223"/>
      <c r="M41" s="223"/>
      <c r="N41" s="222"/>
      <c r="O41" s="222"/>
      <c r="P41" s="222"/>
      <c r="Q41" s="222"/>
      <c r="R41" s="222"/>
    </row>
    <row r="42" customFormat="false" ht="17" hidden="false" customHeight="true" outlineLevel="0" collapsed="false">
      <c r="A42" s="202"/>
      <c r="B42" s="203"/>
      <c r="C42" s="224" t="str">
        <f aca="false">IF(B40="","",VLOOKUP(B40,Engagés!$A$16:$F$39,3,0))</f>
        <v/>
      </c>
      <c r="D42" s="225"/>
      <c r="E42" s="225"/>
      <c r="F42" s="225"/>
      <c r="G42" s="225"/>
      <c r="H42" s="225"/>
      <c r="I42" s="200"/>
      <c r="J42" s="201"/>
      <c r="K42" s="202"/>
      <c r="L42" s="203"/>
      <c r="M42" s="224" t="str">
        <f aca="false">IF(L40="","",VLOOKUP(L40,Engagés!$A$16:$F$39,3,0))</f>
        <v/>
      </c>
      <c r="N42" s="225"/>
      <c r="O42" s="225"/>
      <c r="P42" s="225"/>
      <c r="Q42" s="225"/>
      <c r="R42" s="225"/>
    </row>
    <row r="43" customFormat="false" ht="17" hidden="false" customHeight="true" outlineLevel="0" collapsed="false">
      <c r="A43" s="226" t="str">
        <f aca="false">IF(B40="","",VLOOKUP(B40,Engagés!$A$16:$F$39,4,0))</f>
        <v/>
      </c>
      <c r="B43" s="203"/>
      <c r="C43" s="203"/>
      <c r="D43" s="227"/>
      <c r="E43" s="227"/>
      <c r="F43" s="227"/>
      <c r="G43" s="227"/>
      <c r="H43" s="227"/>
      <c r="I43" s="200"/>
      <c r="J43" s="201"/>
      <c r="K43" s="226" t="str">
        <f aca="false">IF(L40="","",VLOOKUP(L40,Engagés!$A$16:$F$39,4,0))</f>
        <v/>
      </c>
      <c r="L43" s="203"/>
      <c r="M43" s="203"/>
      <c r="N43" s="227"/>
      <c r="O43" s="227"/>
      <c r="P43" s="227"/>
      <c r="Q43" s="227"/>
      <c r="R43" s="227"/>
    </row>
    <row r="44" customFormat="false" ht="17" hidden="false" customHeight="true" outlineLevel="0" collapsed="false">
      <c r="A44" s="202"/>
      <c r="B44" s="228" t="s">
        <v>150</v>
      </c>
      <c r="C44" s="203"/>
      <c r="D44" s="229"/>
      <c r="E44" s="229"/>
      <c r="F44" s="229"/>
      <c r="G44" s="229"/>
      <c r="H44" s="229"/>
      <c r="I44" s="200"/>
      <c r="J44" s="201"/>
      <c r="K44" s="202"/>
      <c r="L44" s="228" t="s">
        <v>150</v>
      </c>
      <c r="M44" s="203"/>
      <c r="N44" s="229"/>
      <c r="O44" s="229"/>
      <c r="P44" s="229"/>
      <c r="Q44" s="229"/>
      <c r="R44" s="229"/>
    </row>
    <row r="45" customFormat="false" ht="17" hidden="false" customHeight="true" outlineLevel="0" collapsed="false">
      <c r="A45" s="220" t="n">
        <v>5</v>
      </c>
      <c r="B45" s="230" t="str">
        <f aca="true">IF(ISERROR(MATCH($C$35&amp;A45,Engagés!$J$16:$J$39,0)),"",INDIRECT(ADDRESS(MATCH($C$35&amp;A45,Engagés!$J$1:$J$39,0),1,1,1,"Engagés")))</f>
        <v/>
      </c>
      <c r="C45" s="203"/>
      <c r="D45" s="231"/>
      <c r="E45" s="231"/>
      <c r="F45" s="231"/>
      <c r="G45" s="231"/>
      <c r="H45" s="231"/>
      <c r="I45" s="200"/>
      <c r="J45" s="201"/>
      <c r="K45" s="220" t="n">
        <v>3</v>
      </c>
      <c r="L45" s="230" t="str">
        <f aca="true">IF(ISERROR(MATCH($M$35&amp;K45,Engagés!$J$16:$J$39,0)),"",INDIRECT(ADDRESS(MATCH($M$35&amp;K45,Engagés!$J$1:$J$39,0),1,1,1,"Engagés")))</f>
        <v/>
      </c>
      <c r="M45" s="203"/>
      <c r="N45" s="231"/>
      <c r="O45" s="231"/>
      <c r="P45" s="231"/>
      <c r="Q45" s="231"/>
      <c r="R45" s="231"/>
    </row>
    <row r="46" customFormat="false" ht="17" hidden="false" customHeight="true" outlineLevel="0" collapsed="false">
      <c r="A46" s="223" t="str">
        <f aca="false">IF(B45="","",VLOOKUP(B45,Engagés!$A$16:$F$39,2,0))</f>
        <v/>
      </c>
      <c r="B46" s="223"/>
      <c r="C46" s="223"/>
      <c r="D46" s="222"/>
      <c r="E46" s="222"/>
      <c r="F46" s="222"/>
      <c r="G46" s="222"/>
      <c r="H46" s="222"/>
      <c r="I46" s="200"/>
      <c r="J46" s="201"/>
      <c r="K46" s="223" t="str">
        <f aca="false">IF(L45="","",VLOOKUP(L45,Engagés!$A$16:$F$39,2,0))</f>
        <v/>
      </c>
      <c r="L46" s="223"/>
      <c r="M46" s="223"/>
      <c r="N46" s="222"/>
      <c r="O46" s="222"/>
      <c r="P46" s="222"/>
      <c r="Q46" s="222"/>
      <c r="R46" s="222"/>
    </row>
    <row r="47" customFormat="false" ht="17" hidden="false" customHeight="true" outlineLevel="0" collapsed="false">
      <c r="A47" s="202"/>
      <c r="B47" s="203"/>
      <c r="C47" s="224" t="str">
        <f aca="false">IF(B45="","",VLOOKUP(B45,Engagés!$A$16:$F$39,3,0))</f>
        <v/>
      </c>
      <c r="D47" s="225"/>
      <c r="E47" s="225"/>
      <c r="F47" s="225"/>
      <c r="G47" s="225"/>
      <c r="H47" s="225"/>
      <c r="I47" s="200"/>
      <c r="J47" s="201"/>
      <c r="K47" s="202"/>
      <c r="L47" s="203"/>
      <c r="M47" s="224" t="str">
        <f aca="false">IF(L45="","",VLOOKUP(L45,Engagés!$A$16:$F$39,3,0))</f>
        <v/>
      </c>
      <c r="N47" s="225"/>
      <c r="O47" s="225"/>
      <c r="P47" s="225"/>
      <c r="Q47" s="225"/>
      <c r="R47" s="225"/>
    </row>
    <row r="48" customFormat="false" ht="17" hidden="false" customHeight="true" outlineLevel="0" collapsed="false">
      <c r="A48" s="226" t="str">
        <f aca="false">IF(B45="","",VLOOKUP(B45,Engagés!$A$16:$F$39,4,0))</f>
        <v/>
      </c>
      <c r="B48" s="203"/>
      <c r="C48" s="203"/>
      <c r="D48" s="227"/>
      <c r="E48" s="227"/>
      <c r="F48" s="227"/>
      <c r="G48" s="227"/>
      <c r="H48" s="227"/>
      <c r="I48" s="200"/>
      <c r="J48" s="201"/>
      <c r="K48" s="226" t="str">
        <f aca="false">IF(L45="","",VLOOKUP(L45,Engagés!$A$16:$F$39,4,0))</f>
        <v/>
      </c>
      <c r="L48" s="203"/>
      <c r="M48" s="203"/>
      <c r="N48" s="227"/>
      <c r="O48" s="227"/>
      <c r="P48" s="227"/>
      <c r="Q48" s="227"/>
      <c r="R48" s="227"/>
    </row>
    <row r="49" customFormat="false" ht="17" hidden="false" customHeight="true" outlineLevel="0" collapsed="false">
      <c r="A49" s="202"/>
      <c r="B49" s="203"/>
      <c r="C49" s="203"/>
      <c r="D49" s="229"/>
      <c r="E49" s="229"/>
      <c r="F49" s="229"/>
      <c r="G49" s="229"/>
      <c r="H49" s="229"/>
      <c r="I49" s="200"/>
      <c r="J49" s="201"/>
      <c r="K49" s="202"/>
      <c r="L49" s="203"/>
      <c r="M49" s="203"/>
      <c r="N49" s="229"/>
      <c r="O49" s="229"/>
      <c r="P49" s="229"/>
      <c r="Q49" s="229"/>
      <c r="R49" s="229"/>
    </row>
    <row r="50" customFormat="false" ht="17" hidden="false" customHeight="true" outlineLevel="0" collapsed="false">
      <c r="A50" s="202"/>
      <c r="B50" s="203"/>
      <c r="C50" s="203"/>
      <c r="D50" s="203"/>
      <c r="E50" s="203"/>
      <c r="F50" s="203"/>
      <c r="G50" s="203"/>
      <c r="H50" s="206"/>
      <c r="I50" s="200"/>
      <c r="J50" s="201"/>
      <c r="K50" s="202"/>
      <c r="L50" s="203"/>
      <c r="M50" s="203"/>
      <c r="N50" s="203"/>
      <c r="O50" s="203"/>
      <c r="P50" s="203"/>
      <c r="Q50" s="203"/>
      <c r="R50" s="206"/>
    </row>
    <row r="51" customFormat="false" ht="17" hidden="false" customHeight="true" outlineLevel="0" collapsed="false">
      <c r="A51" s="232" t="s">
        <v>151</v>
      </c>
      <c r="B51" s="232"/>
      <c r="C51" s="232"/>
      <c r="D51" s="233" t="s">
        <v>152</v>
      </c>
      <c r="E51" s="233" t="s">
        <v>153</v>
      </c>
      <c r="F51" s="233" t="s">
        <v>154</v>
      </c>
      <c r="G51" s="203"/>
      <c r="H51" s="206"/>
      <c r="I51" s="200"/>
      <c r="J51" s="201"/>
      <c r="K51" s="232" t="s">
        <v>151</v>
      </c>
      <c r="L51" s="232"/>
      <c r="M51" s="232"/>
      <c r="N51" s="233" t="s">
        <v>152</v>
      </c>
      <c r="O51" s="233" t="s">
        <v>153</v>
      </c>
      <c r="P51" s="233" t="s">
        <v>154</v>
      </c>
      <c r="Q51" s="203"/>
      <c r="R51" s="206"/>
    </row>
    <row r="52" customFormat="false" ht="17" hidden="false" customHeight="true" outlineLevel="0" collapsed="false">
      <c r="A52" s="234" t="str">
        <f aca="false">A41</f>
        <v/>
      </c>
      <c r="B52" s="234"/>
      <c r="C52" s="234"/>
      <c r="D52" s="231"/>
      <c r="E52" s="231"/>
      <c r="F52" s="231"/>
      <c r="G52" s="203"/>
      <c r="H52" s="206"/>
      <c r="I52" s="200"/>
      <c r="J52" s="201"/>
      <c r="K52" s="234" t="str">
        <f aca="false">K41</f>
        <v/>
      </c>
      <c r="L52" s="234"/>
      <c r="M52" s="234"/>
      <c r="N52" s="231"/>
      <c r="O52" s="231"/>
      <c r="P52" s="231"/>
      <c r="Q52" s="203"/>
      <c r="R52" s="206"/>
    </row>
    <row r="53" customFormat="false" ht="17" hidden="false" customHeight="true" outlineLevel="0" collapsed="false">
      <c r="A53" s="234"/>
      <c r="B53" s="234"/>
      <c r="C53" s="234"/>
      <c r="D53" s="225"/>
      <c r="E53" s="225"/>
      <c r="F53" s="225"/>
      <c r="G53" s="203"/>
      <c r="H53" s="206"/>
      <c r="I53" s="200"/>
      <c r="J53" s="201"/>
      <c r="K53" s="234"/>
      <c r="L53" s="234"/>
      <c r="M53" s="234"/>
      <c r="N53" s="225"/>
      <c r="O53" s="225"/>
      <c r="P53" s="225"/>
      <c r="Q53" s="203"/>
      <c r="R53" s="206"/>
    </row>
    <row r="54" customFormat="false" ht="17" hidden="false" customHeight="true" outlineLevel="0" collapsed="false">
      <c r="A54" s="235" t="str">
        <f aca="false">A46</f>
        <v/>
      </c>
      <c r="B54" s="235"/>
      <c r="C54" s="235"/>
      <c r="D54" s="231"/>
      <c r="E54" s="231"/>
      <c r="F54" s="231"/>
      <c r="G54" s="203"/>
      <c r="H54" s="206"/>
      <c r="I54" s="200"/>
      <c r="J54" s="201"/>
      <c r="K54" s="235" t="str">
        <f aca="false">K46</f>
        <v/>
      </c>
      <c r="L54" s="235"/>
      <c r="M54" s="235"/>
      <c r="N54" s="231"/>
      <c r="O54" s="231"/>
      <c r="P54" s="231"/>
      <c r="Q54" s="203"/>
      <c r="R54" s="206"/>
    </row>
    <row r="55" customFormat="false" ht="17" hidden="false" customHeight="true" outlineLevel="0" collapsed="false">
      <c r="A55" s="235"/>
      <c r="B55" s="235"/>
      <c r="C55" s="235"/>
      <c r="D55" s="225"/>
      <c r="E55" s="225"/>
      <c r="F55" s="225"/>
      <c r="G55" s="203"/>
      <c r="H55" s="206"/>
      <c r="I55" s="200"/>
      <c r="J55" s="201"/>
      <c r="K55" s="235"/>
      <c r="L55" s="235"/>
      <c r="M55" s="235"/>
      <c r="N55" s="225"/>
      <c r="O55" s="225"/>
      <c r="P55" s="225"/>
      <c r="Q55" s="203"/>
      <c r="R55" s="206"/>
    </row>
    <row r="56" customFormat="false" ht="17" hidden="false" customHeight="true" outlineLevel="0" collapsed="false">
      <c r="A56" s="236" t="s">
        <v>155</v>
      </c>
      <c r="B56" s="203"/>
      <c r="C56" s="203"/>
      <c r="D56" s="203"/>
      <c r="E56" s="203"/>
      <c r="F56" s="203"/>
      <c r="G56" s="203"/>
      <c r="H56" s="206"/>
      <c r="I56" s="200"/>
      <c r="J56" s="201"/>
      <c r="K56" s="236" t="s">
        <v>155</v>
      </c>
      <c r="L56" s="203"/>
      <c r="M56" s="203"/>
      <c r="N56" s="203"/>
      <c r="O56" s="203"/>
      <c r="P56" s="203"/>
      <c r="Q56" s="203"/>
      <c r="R56" s="206"/>
    </row>
    <row r="57" customFormat="false" ht="17" hidden="false" customHeight="true" outlineLevel="0" collapsed="false">
      <c r="A57" s="202"/>
      <c r="B57" s="203"/>
      <c r="C57" s="203"/>
      <c r="D57" s="203"/>
      <c r="E57" s="203"/>
      <c r="F57" s="203"/>
      <c r="G57" s="203"/>
      <c r="H57" s="206"/>
      <c r="I57" s="200"/>
      <c r="J57" s="201"/>
      <c r="K57" s="202"/>
      <c r="L57" s="203"/>
      <c r="M57" s="203"/>
      <c r="N57" s="203"/>
      <c r="O57" s="203"/>
      <c r="P57" s="203"/>
      <c r="Q57" s="203"/>
      <c r="R57" s="206"/>
    </row>
    <row r="58" customFormat="false" ht="17" hidden="false" customHeight="true" outlineLevel="0" collapsed="false">
      <c r="A58" s="237" t="s">
        <v>156</v>
      </c>
      <c r="B58" s="238"/>
      <c r="C58" s="238"/>
      <c r="D58" s="238"/>
      <c r="E58" s="238"/>
      <c r="F58" s="238"/>
      <c r="G58" s="238"/>
      <c r="H58" s="239"/>
      <c r="I58" s="200"/>
      <c r="J58" s="201"/>
      <c r="K58" s="237" t="s">
        <v>156</v>
      </c>
      <c r="L58" s="238"/>
      <c r="M58" s="238"/>
      <c r="N58" s="238"/>
      <c r="O58" s="238"/>
      <c r="P58" s="238"/>
      <c r="Q58" s="238"/>
      <c r="R58" s="239"/>
    </row>
    <row r="59" customFormat="false" ht="28.35" hidden="false" customHeight="true" outlineLevel="0" collapsed="false">
      <c r="A59" s="199" t="str">
        <f aca="false">Engagés!$A$4</f>
        <v>TYPE COMPETITION</v>
      </c>
      <c r="B59" s="199"/>
      <c r="C59" s="199"/>
      <c r="D59" s="199"/>
      <c r="E59" s="199"/>
      <c r="F59" s="199"/>
      <c r="G59" s="199"/>
      <c r="H59" s="199"/>
      <c r="I59" s="200"/>
      <c r="J59" s="201"/>
      <c r="K59" s="199" t="str">
        <f aca="false">Engagés!$A$4</f>
        <v>TYPE COMPETITION</v>
      </c>
      <c r="L59" s="199"/>
      <c r="M59" s="199"/>
      <c r="N59" s="199"/>
      <c r="O59" s="199"/>
      <c r="P59" s="199"/>
      <c r="Q59" s="199"/>
      <c r="R59" s="199"/>
    </row>
    <row r="60" customFormat="false" ht="17" hidden="false" customHeight="true" outlineLevel="0" collapsed="false">
      <c r="A60" s="202"/>
      <c r="B60" s="203"/>
      <c r="C60" s="203"/>
      <c r="D60" s="204" t="s">
        <v>146</v>
      </c>
      <c r="E60" s="205"/>
      <c r="F60" s="203"/>
      <c r="G60" s="203"/>
      <c r="H60" s="206"/>
      <c r="I60" s="200"/>
      <c r="J60" s="201"/>
      <c r="K60" s="202"/>
      <c r="L60" s="203"/>
      <c r="M60" s="203"/>
      <c r="N60" s="204" t="s">
        <v>146</v>
      </c>
      <c r="O60" s="205"/>
      <c r="P60" s="203"/>
      <c r="Q60" s="203"/>
      <c r="R60" s="206"/>
    </row>
    <row r="61" customFormat="false" ht="28.35" hidden="false" customHeight="true" outlineLevel="0" collapsed="false">
      <c r="A61" s="207"/>
      <c r="B61" s="208" t="str">
        <f aca="false">Engagés!$A$7</f>
        <v>DATE</v>
      </c>
      <c r="C61" s="208"/>
      <c r="D61" s="208"/>
      <c r="E61" s="208"/>
      <c r="F61" s="208"/>
      <c r="G61" s="208"/>
      <c r="H61" s="206"/>
      <c r="I61" s="200"/>
      <c r="J61" s="201"/>
      <c r="K61" s="207"/>
      <c r="L61" s="208" t="str">
        <f aca="false">Engagés!$A$7</f>
        <v>DATE</v>
      </c>
      <c r="M61" s="208"/>
      <c r="N61" s="208"/>
      <c r="O61" s="208"/>
      <c r="P61" s="208"/>
      <c r="Q61" s="208"/>
      <c r="R61" s="206"/>
    </row>
    <row r="62" customFormat="false" ht="17" hidden="false" customHeight="true" outlineLevel="0" collapsed="false">
      <c r="A62" s="209"/>
      <c r="B62" s="210"/>
      <c r="C62" s="210"/>
      <c r="D62" s="210"/>
      <c r="E62" s="203"/>
      <c r="F62" s="203"/>
      <c r="G62" s="203"/>
      <c r="H62" s="206"/>
      <c r="I62" s="200"/>
      <c r="J62" s="201"/>
      <c r="K62" s="209"/>
      <c r="L62" s="210"/>
      <c r="M62" s="210"/>
      <c r="N62" s="210"/>
      <c r="O62" s="203"/>
      <c r="P62" s="203"/>
      <c r="Q62" s="203"/>
      <c r="R62" s="206"/>
    </row>
    <row r="63" customFormat="false" ht="17" hidden="false" customHeight="true" outlineLevel="0" collapsed="false">
      <c r="A63" s="202"/>
      <c r="B63" s="203" t="s">
        <v>48</v>
      </c>
      <c r="C63" s="211" t="str">
        <f aca="false">C5</f>
        <v>B</v>
      </c>
      <c r="E63" s="203" t="s">
        <v>63</v>
      </c>
      <c r="F63" s="203"/>
      <c r="G63" s="203"/>
      <c r="H63" s="206"/>
      <c r="I63" s="200"/>
      <c r="J63" s="201"/>
      <c r="K63" s="202"/>
      <c r="L63" s="203" t="s">
        <v>48</v>
      </c>
      <c r="M63" s="211" t="str">
        <f aca="false">C5</f>
        <v>B</v>
      </c>
      <c r="O63" s="203" t="s">
        <v>63</v>
      </c>
      <c r="P63" s="203"/>
      <c r="Q63" s="203"/>
      <c r="R63" s="206"/>
    </row>
    <row r="64" customFormat="false" ht="17" hidden="false" customHeight="true" outlineLevel="0" collapsed="false">
      <c r="A64" s="212" t="s">
        <v>147</v>
      </c>
      <c r="B64" s="213"/>
      <c r="C64" s="213"/>
      <c r="D64" s="213"/>
      <c r="E64" s="213"/>
      <c r="F64" s="213"/>
      <c r="G64" s="213"/>
      <c r="H64" s="214"/>
      <c r="I64" s="200"/>
      <c r="J64" s="201"/>
      <c r="K64" s="212" t="s">
        <v>147</v>
      </c>
      <c r="L64" s="213"/>
      <c r="M64" s="213"/>
      <c r="N64" s="213"/>
      <c r="O64" s="213"/>
      <c r="P64" s="213"/>
      <c r="Q64" s="213"/>
      <c r="R64" s="214"/>
    </row>
    <row r="65" customFormat="false" ht="17" hidden="false" customHeight="true" outlineLevel="0" collapsed="false">
      <c r="A65" s="202"/>
      <c r="B65" s="203"/>
      <c r="C65" s="203"/>
      <c r="D65" s="215" t="s">
        <v>70</v>
      </c>
      <c r="E65" s="215"/>
      <c r="F65" s="215"/>
      <c r="G65" s="215"/>
      <c r="H65" s="215"/>
      <c r="I65" s="200"/>
      <c r="J65" s="201"/>
      <c r="K65" s="202"/>
      <c r="L65" s="203"/>
      <c r="M65" s="203"/>
      <c r="N65" s="215" t="s">
        <v>70</v>
      </c>
      <c r="O65" s="215"/>
      <c r="P65" s="215"/>
      <c r="Q65" s="215"/>
      <c r="R65" s="215"/>
    </row>
    <row r="66" customFormat="false" ht="17" hidden="false" customHeight="true" outlineLevel="0" collapsed="false">
      <c r="A66" s="216" t="s">
        <v>148</v>
      </c>
      <c r="B66" s="216"/>
      <c r="C66" s="216"/>
      <c r="D66" s="217" t="n">
        <v>1</v>
      </c>
      <c r="E66" s="217" t="n">
        <v>2</v>
      </c>
      <c r="F66" s="217" t="n">
        <v>3</v>
      </c>
      <c r="G66" s="217" t="n">
        <v>4</v>
      </c>
      <c r="H66" s="217" t="n">
        <v>5</v>
      </c>
      <c r="I66" s="200"/>
      <c r="J66" s="201"/>
      <c r="K66" s="216" t="s">
        <v>148</v>
      </c>
      <c r="L66" s="216"/>
      <c r="M66" s="216"/>
      <c r="N66" s="217" t="n">
        <v>1</v>
      </c>
      <c r="O66" s="217" t="n">
        <v>2</v>
      </c>
      <c r="P66" s="217" t="n">
        <v>3</v>
      </c>
      <c r="Q66" s="217" t="n">
        <v>4</v>
      </c>
      <c r="R66" s="217" t="n">
        <v>5</v>
      </c>
    </row>
    <row r="67" customFormat="false" ht="17" hidden="false" customHeight="true" outlineLevel="0" collapsed="false">
      <c r="A67" s="216"/>
      <c r="B67" s="218"/>
      <c r="C67" s="218"/>
      <c r="D67" s="219" t="s">
        <v>149</v>
      </c>
      <c r="E67" s="219"/>
      <c r="F67" s="219"/>
      <c r="G67" s="219"/>
      <c r="H67" s="219"/>
      <c r="I67" s="200"/>
      <c r="J67" s="201"/>
      <c r="K67" s="216"/>
      <c r="L67" s="218"/>
      <c r="M67" s="218"/>
      <c r="N67" s="219" t="s">
        <v>149</v>
      </c>
      <c r="O67" s="219"/>
      <c r="P67" s="219"/>
      <c r="Q67" s="219"/>
      <c r="R67" s="219"/>
    </row>
    <row r="68" customFormat="false" ht="17" hidden="false" customHeight="true" outlineLevel="0" collapsed="false">
      <c r="A68" s="220" t="n">
        <v>1</v>
      </c>
      <c r="B68" s="221" t="str">
        <f aca="true">IF(ISERROR(MATCH($C$63&amp;A68,Engagés!$J$16:$J$39,0)),"",INDIRECT(ADDRESS(MATCH($C$63&amp;A68,Engagés!$J$1:$J$39,0),1,1,1,"Engagés")))</f>
        <v/>
      </c>
      <c r="C68" s="203"/>
      <c r="D68" s="222"/>
      <c r="E68" s="222"/>
      <c r="F68" s="222"/>
      <c r="G68" s="222"/>
      <c r="H68" s="222"/>
      <c r="I68" s="200"/>
      <c r="J68" s="201"/>
      <c r="K68" s="220" t="n">
        <v>3</v>
      </c>
      <c r="L68" s="221" t="str">
        <f aca="true">IF(ISERROR(MATCH($M$63&amp;K68,Engagés!$J$16:$J$39,0)),"",INDIRECT(ADDRESS(MATCH($M$63&amp;K68,Engagés!$J$1:$J$39,0),1,1,1,"Engagés")))</f>
        <v/>
      </c>
      <c r="M68" s="203"/>
      <c r="N68" s="222"/>
      <c r="O68" s="222"/>
      <c r="P68" s="222"/>
      <c r="Q68" s="222"/>
      <c r="R68" s="222"/>
    </row>
    <row r="69" customFormat="false" ht="17" hidden="false" customHeight="true" outlineLevel="0" collapsed="false">
      <c r="A69" s="223" t="str">
        <f aca="false">IF(B68="","",VLOOKUP(B68,Engagés!$A$16:$F$39,2,0))</f>
        <v/>
      </c>
      <c r="B69" s="223"/>
      <c r="C69" s="223"/>
      <c r="D69" s="222"/>
      <c r="E69" s="222"/>
      <c r="F69" s="222"/>
      <c r="G69" s="222"/>
      <c r="H69" s="222"/>
      <c r="I69" s="200"/>
      <c r="J69" s="201"/>
      <c r="K69" s="223" t="str">
        <f aca="false">IF(L68="","",VLOOKUP(L68,Engagés!$A$16:$F$39,2,0))</f>
        <v/>
      </c>
      <c r="L69" s="223"/>
      <c r="M69" s="223"/>
      <c r="N69" s="222"/>
      <c r="O69" s="222"/>
      <c r="P69" s="222"/>
      <c r="Q69" s="222"/>
      <c r="R69" s="222"/>
    </row>
    <row r="70" customFormat="false" ht="17" hidden="false" customHeight="true" outlineLevel="0" collapsed="false">
      <c r="A70" s="202"/>
      <c r="B70" s="203"/>
      <c r="C70" s="224" t="str">
        <f aca="false">IF(B68="","",VLOOKUP(B68,Engagés!$A$16:$F$39,3,0))</f>
        <v/>
      </c>
      <c r="D70" s="225"/>
      <c r="E70" s="225"/>
      <c r="F70" s="225"/>
      <c r="G70" s="225"/>
      <c r="H70" s="225"/>
      <c r="I70" s="200"/>
      <c r="J70" s="201"/>
      <c r="K70" s="202"/>
      <c r="L70" s="203"/>
      <c r="M70" s="224" t="str">
        <f aca="false">IF(L68="","",VLOOKUP(L68,Engagés!$A$16:$F$39,3,0))</f>
        <v/>
      </c>
      <c r="N70" s="225"/>
      <c r="O70" s="225"/>
      <c r="P70" s="225"/>
      <c r="Q70" s="225"/>
      <c r="R70" s="225"/>
    </row>
    <row r="71" customFormat="false" ht="17" hidden="false" customHeight="true" outlineLevel="0" collapsed="false">
      <c r="A71" s="226" t="str">
        <f aca="false">IF(B68="","",VLOOKUP(B68,Engagés!$A$16:$F$39,4,0))</f>
        <v/>
      </c>
      <c r="B71" s="203"/>
      <c r="C71" s="203"/>
      <c r="D71" s="227"/>
      <c r="E71" s="227"/>
      <c r="F71" s="227"/>
      <c r="G71" s="227"/>
      <c r="H71" s="227"/>
      <c r="I71" s="200"/>
      <c r="J71" s="201"/>
      <c r="K71" s="226" t="str">
        <f aca="false">IF(L68="","",VLOOKUP(L68,Engagés!$A$16:$F$39,4,0))</f>
        <v/>
      </c>
      <c r="L71" s="203"/>
      <c r="M71" s="203"/>
      <c r="N71" s="227"/>
      <c r="O71" s="227"/>
      <c r="P71" s="227"/>
      <c r="Q71" s="227"/>
      <c r="R71" s="227"/>
    </row>
    <row r="72" customFormat="false" ht="17" hidden="false" customHeight="true" outlineLevel="0" collapsed="false">
      <c r="A72" s="202"/>
      <c r="B72" s="228" t="s">
        <v>150</v>
      </c>
      <c r="C72" s="203"/>
      <c r="D72" s="229"/>
      <c r="E72" s="229"/>
      <c r="F72" s="229"/>
      <c r="G72" s="229"/>
      <c r="H72" s="229"/>
      <c r="I72" s="200"/>
      <c r="J72" s="201"/>
      <c r="K72" s="202"/>
      <c r="L72" s="228" t="s">
        <v>150</v>
      </c>
      <c r="M72" s="203"/>
      <c r="N72" s="229"/>
      <c r="O72" s="229"/>
      <c r="P72" s="229"/>
      <c r="Q72" s="229"/>
      <c r="R72" s="229"/>
    </row>
    <row r="73" customFormat="false" ht="17" hidden="false" customHeight="true" outlineLevel="0" collapsed="false">
      <c r="A73" s="220" t="n">
        <v>4</v>
      </c>
      <c r="B73" s="230" t="str">
        <f aca="true">IF(ISERROR(MATCH($C$63&amp;A73,Engagés!$J$16:$J$39,0)),"",INDIRECT(ADDRESS(MATCH($C$5&amp;A73,Engagés!$J$1:$J$39,0),1,1,1,"Engagés")))</f>
        <v/>
      </c>
      <c r="C73" s="203"/>
      <c r="D73" s="231"/>
      <c r="E73" s="231"/>
      <c r="F73" s="231"/>
      <c r="G73" s="231"/>
      <c r="H73" s="231"/>
      <c r="I73" s="200"/>
      <c r="J73" s="201"/>
      <c r="K73" s="220" t="n">
        <v>5</v>
      </c>
      <c r="L73" s="230" t="str">
        <f aca="true">IF(ISERROR(MATCH($M$63&amp;K73,Engagés!$J$16:$J$39,0)),"",INDIRECT(ADDRESS(MATCH($M$63&amp;K73,Engagés!$J$1:$J$39,0),1,1,1,"Engagés")))</f>
        <v/>
      </c>
      <c r="M73" s="203"/>
      <c r="N73" s="231"/>
      <c r="O73" s="231"/>
      <c r="P73" s="231"/>
      <c r="Q73" s="231"/>
      <c r="R73" s="231"/>
    </row>
    <row r="74" customFormat="false" ht="17" hidden="false" customHeight="true" outlineLevel="0" collapsed="false">
      <c r="A74" s="223" t="str">
        <f aca="false">IF(B73="","",VLOOKUP(B73,Engagés!$A$16:$F$39,2,0))</f>
        <v/>
      </c>
      <c r="B74" s="223"/>
      <c r="C74" s="223"/>
      <c r="D74" s="222"/>
      <c r="E74" s="222"/>
      <c r="F74" s="222"/>
      <c r="G74" s="222"/>
      <c r="H74" s="222"/>
      <c r="I74" s="200"/>
      <c r="J74" s="201"/>
      <c r="K74" s="223" t="str">
        <f aca="false">IF(L73="","",VLOOKUP(L73,Engagés!$A$16:$F$39,2,0))</f>
        <v/>
      </c>
      <c r="L74" s="223"/>
      <c r="M74" s="223"/>
      <c r="N74" s="222"/>
      <c r="O74" s="222"/>
      <c r="P74" s="222"/>
      <c r="Q74" s="222"/>
      <c r="R74" s="222"/>
    </row>
    <row r="75" customFormat="false" ht="17" hidden="false" customHeight="true" outlineLevel="0" collapsed="false">
      <c r="A75" s="202"/>
      <c r="B75" s="203"/>
      <c r="C75" s="224" t="str">
        <f aca="false">IF(B73="","",VLOOKUP(B73,Engagés!$A$16:$F$39,3,0))</f>
        <v/>
      </c>
      <c r="D75" s="225"/>
      <c r="E75" s="225"/>
      <c r="F75" s="225"/>
      <c r="G75" s="225"/>
      <c r="H75" s="225"/>
      <c r="I75" s="200"/>
      <c r="J75" s="201"/>
      <c r="K75" s="202"/>
      <c r="L75" s="203"/>
      <c r="M75" s="224" t="str">
        <f aca="false">IF(L73="","",VLOOKUP(L73,Engagés!$A$16:$F$39,3,0))</f>
        <v/>
      </c>
      <c r="N75" s="225"/>
      <c r="O75" s="225"/>
      <c r="P75" s="225"/>
      <c r="Q75" s="225"/>
      <c r="R75" s="225"/>
    </row>
    <row r="76" customFormat="false" ht="17" hidden="false" customHeight="true" outlineLevel="0" collapsed="false">
      <c r="A76" s="226" t="str">
        <f aca="false">IF(B73="","",VLOOKUP(B73,Engagés!$A$16:$F$39,4,0))</f>
        <v/>
      </c>
      <c r="B76" s="203"/>
      <c r="C76" s="203"/>
      <c r="D76" s="227"/>
      <c r="E76" s="227"/>
      <c r="F76" s="227"/>
      <c r="G76" s="227"/>
      <c r="H76" s="227"/>
      <c r="I76" s="200"/>
      <c r="J76" s="201"/>
      <c r="K76" s="226" t="str">
        <f aca="false">IF(L73="","",VLOOKUP(L73,Engagés!$A$16:$F$39,4,0))</f>
        <v/>
      </c>
      <c r="L76" s="203"/>
      <c r="M76" s="203"/>
      <c r="N76" s="227"/>
      <c r="O76" s="227"/>
      <c r="P76" s="227"/>
      <c r="Q76" s="227"/>
      <c r="R76" s="227"/>
    </row>
    <row r="77" customFormat="false" ht="17" hidden="false" customHeight="true" outlineLevel="0" collapsed="false">
      <c r="A77" s="202"/>
      <c r="B77" s="203"/>
      <c r="C77" s="203"/>
      <c r="D77" s="229"/>
      <c r="E77" s="229"/>
      <c r="F77" s="229"/>
      <c r="G77" s="229"/>
      <c r="H77" s="229"/>
      <c r="I77" s="200"/>
      <c r="J77" s="201"/>
      <c r="K77" s="202"/>
      <c r="L77" s="203"/>
      <c r="M77" s="203"/>
      <c r="N77" s="229"/>
      <c r="O77" s="229"/>
      <c r="P77" s="229"/>
      <c r="Q77" s="229"/>
      <c r="R77" s="229"/>
    </row>
    <row r="78" customFormat="false" ht="17" hidden="false" customHeight="true" outlineLevel="0" collapsed="false">
      <c r="A78" s="202"/>
      <c r="B78" s="203"/>
      <c r="C78" s="203"/>
      <c r="D78" s="203"/>
      <c r="E78" s="203"/>
      <c r="F78" s="203"/>
      <c r="G78" s="203"/>
      <c r="H78" s="206"/>
      <c r="I78" s="200"/>
      <c r="J78" s="201"/>
      <c r="K78" s="202"/>
      <c r="L78" s="203"/>
      <c r="M78" s="203"/>
      <c r="N78" s="203"/>
      <c r="O78" s="203"/>
      <c r="P78" s="203"/>
      <c r="Q78" s="203"/>
      <c r="R78" s="206"/>
    </row>
    <row r="79" customFormat="false" ht="17" hidden="false" customHeight="true" outlineLevel="0" collapsed="false">
      <c r="A79" s="232" t="s">
        <v>151</v>
      </c>
      <c r="B79" s="232"/>
      <c r="C79" s="232"/>
      <c r="D79" s="233" t="s">
        <v>152</v>
      </c>
      <c r="E79" s="233" t="s">
        <v>153</v>
      </c>
      <c r="F79" s="233" t="s">
        <v>154</v>
      </c>
      <c r="G79" s="203"/>
      <c r="H79" s="206"/>
      <c r="I79" s="200"/>
      <c r="J79" s="201"/>
      <c r="K79" s="232" t="s">
        <v>151</v>
      </c>
      <c r="L79" s="232"/>
      <c r="M79" s="232"/>
      <c r="N79" s="233" t="s">
        <v>152</v>
      </c>
      <c r="O79" s="233" t="s">
        <v>153</v>
      </c>
      <c r="P79" s="233" t="s">
        <v>154</v>
      </c>
      <c r="Q79" s="203"/>
      <c r="R79" s="206"/>
    </row>
    <row r="80" customFormat="false" ht="17" hidden="false" customHeight="true" outlineLevel="0" collapsed="false">
      <c r="A80" s="234" t="str">
        <f aca="false">A69</f>
        <v/>
      </c>
      <c r="B80" s="234"/>
      <c r="C80" s="234"/>
      <c r="D80" s="231"/>
      <c r="E80" s="231"/>
      <c r="F80" s="231"/>
      <c r="G80" s="203"/>
      <c r="H80" s="206"/>
      <c r="I80" s="200"/>
      <c r="J80" s="201"/>
      <c r="K80" s="234" t="str">
        <f aca="false">K69</f>
        <v/>
      </c>
      <c r="L80" s="234"/>
      <c r="M80" s="234"/>
      <c r="N80" s="231"/>
      <c r="O80" s="231"/>
      <c r="P80" s="231"/>
      <c r="Q80" s="203"/>
      <c r="R80" s="206"/>
    </row>
    <row r="81" customFormat="false" ht="17" hidden="false" customHeight="true" outlineLevel="0" collapsed="false">
      <c r="A81" s="234"/>
      <c r="B81" s="234"/>
      <c r="C81" s="234"/>
      <c r="D81" s="225"/>
      <c r="E81" s="225"/>
      <c r="F81" s="225"/>
      <c r="G81" s="203"/>
      <c r="H81" s="206"/>
      <c r="I81" s="200"/>
      <c r="J81" s="201"/>
      <c r="K81" s="234"/>
      <c r="L81" s="234"/>
      <c r="M81" s="234"/>
      <c r="N81" s="225"/>
      <c r="O81" s="225"/>
      <c r="P81" s="225"/>
      <c r="Q81" s="203"/>
      <c r="R81" s="206"/>
    </row>
    <row r="82" customFormat="false" ht="17" hidden="false" customHeight="true" outlineLevel="0" collapsed="false">
      <c r="A82" s="235" t="str">
        <f aca="false">A74</f>
        <v/>
      </c>
      <c r="B82" s="235"/>
      <c r="C82" s="235"/>
      <c r="D82" s="231"/>
      <c r="E82" s="231"/>
      <c r="F82" s="231"/>
      <c r="G82" s="203"/>
      <c r="H82" s="206"/>
      <c r="I82" s="200"/>
      <c r="J82" s="201"/>
      <c r="K82" s="235" t="str">
        <f aca="false">K74</f>
        <v/>
      </c>
      <c r="L82" s="235"/>
      <c r="M82" s="235"/>
      <c r="N82" s="231"/>
      <c r="O82" s="231"/>
      <c r="P82" s="231"/>
      <c r="Q82" s="203"/>
      <c r="R82" s="206"/>
    </row>
    <row r="83" customFormat="false" ht="17" hidden="false" customHeight="true" outlineLevel="0" collapsed="false">
      <c r="A83" s="235"/>
      <c r="B83" s="235"/>
      <c r="C83" s="235"/>
      <c r="D83" s="225"/>
      <c r="E83" s="225"/>
      <c r="F83" s="225"/>
      <c r="G83" s="203"/>
      <c r="H83" s="206"/>
      <c r="I83" s="200"/>
      <c r="J83" s="201"/>
      <c r="K83" s="235"/>
      <c r="L83" s="235"/>
      <c r="M83" s="235"/>
      <c r="N83" s="225"/>
      <c r="O83" s="225"/>
      <c r="P83" s="225"/>
      <c r="Q83" s="203"/>
      <c r="R83" s="206"/>
    </row>
    <row r="84" customFormat="false" ht="17" hidden="false" customHeight="true" outlineLevel="0" collapsed="false">
      <c r="A84" s="236" t="s">
        <v>155</v>
      </c>
      <c r="B84" s="203"/>
      <c r="C84" s="203"/>
      <c r="D84" s="203"/>
      <c r="E84" s="203"/>
      <c r="F84" s="203"/>
      <c r="G84" s="203"/>
      <c r="H84" s="206"/>
      <c r="I84" s="200"/>
      <c r="J84" s="201"/>
      <c r="K84" s="236" t="s">
        <v>155</v>
      </c>
      <c r="L84" s="203"/>
      <c r="M84" s="203"/>
      <c r="N84" s="203"/>
      <c r="O84" s="203"/>
      <c r="P84" s="203"/>
      <c r="Q84" s="203"/>
      <c r="R84" s="206"/>
    </row>
    <row r="85" customFormat="false" ht="17" hidden="false" customHeight="true" outlineLevel="0" collapsed="false">
      <c r="A85" s="202"/>
      <c r="B85" s="203"/>
      <c r="C85" s="203"/>
      <c r="D85" s="203"/>
      <c r="E85" s="203"/>
      <c r="F85" s="203"/>
      <c r="G85" s="203"/>
      <c r="H85" s="206"/>
      <c r="I85" s="200"/>
      <c r="J85" s="201"/>
      <c r="K85" s="202"/>
      <c r="L85" s="203"/>
      <c r="M85" s="203"/>
      <c r="N85" s="203"/>
      <c r="O85" s="203"/>
      <c r="P85" s="203"/>
      <c r="Q85" s="203"/>
      <c r="R85" s="206"/>
    </row>
    <row r="86" customFormat="false" ht="17" hidden="false" customHeight="true" outlineLevel="0" collapsed="false">
      <c r="A86" s="237" t="s">
        <v>156</v>
      </c>
      <c r="B86" s="238"/>
      <c r="C86" s="238"/>
      <c r="D86" s="238"/>
      <c r="E86" s="238"/>
      <c r="F86" s="238"/>
      <c r="G86" s="238"/>
      <c r="H86" s="239"/>
      <c r="I86" s="200"/>
      <c r="J86" s="201"/>
      <c r="K86" s="237" t="s">
        <v>156</v>
      </c>
      <c r="L86" s="238"/>
      <c r="M86" s="238"/>
      <c r="N86" s="238"/>
      <c r="O86" s="238"/>
      <c r="P86" s="238"/>
      <c r="Q86" s="238"/>
      <c r="R86" s="239"/>
    </row>
    <row r="87" customFormat="false" ht="17" hidden="false" customHeight="true" outlineLevel="0" collapsed="false">
      <c r="A87" s="240"/>
      <c r="B87" s="240"/>
      <c r="C87" s="240"/>
      <c r="D87" s="240"/>
      <c r="E87" s="240"/>
      <c r="F87" s="240"/>
      <c r="G87" s="240"/>
      <c r="H87" s="240"/>
      <c r="I87" s="241"/>
      <c r="J87" s="242"/>
      <c r="K87" s="240"/>
      <c r="L87" s="240"/>
      <c r="M87" s="240"/>
      <c r="N87" s="240"/>
      <c r="O87" s="240"/>
      <c r="P87" s="240"/>
      <c r="Q87" s="240"/>
      <c r="R87" s="240"/>
    </row>
    <row r="88" customFormat="false" ht="17" hidden="false" customHeight="true" outlineLevel="0" collapsed="false">
      <c r="A88" s="243"/>
      <c r="B88" s="243"/>
      <c r="C88" s="243"/>
      <c r="D88" s="243"/>
      <c r="E88" s="243"/>
      <c r="F88" s="243"/>
      <c r="G88" s="243"/>
      <c r="H88" s="243"/>
      <c r="I88" s="244"/>
      <c r="J88" s="245"/>
      <c r="K88" s="243"/>
      <c r="L88" s="243"/>
      <c r="M88" s="243"/>
      <c r="N88" s="243"/>
      <c r="O88" s="243"/>
      <c r="P88" s="243"/>
      <c r="Q88" s="243"/>
      <c r="R88" s="243"/>
    </row>
    <row r="89" customFormat="false" ht="28.35" hidden="false" customHeight="true" outlineLevel="0" collapsed="false">
      <c r="A89" s="199" t="str">
        <f aca="false">Engagés!$A$4</f>
        <v>TYPE COMPETITION</v>
      </c>
      <c r="B89" s="199"/>
      <c r="C89" s="199"/>
      <c r="D89" s="199"/>
      <c r="E89" s="199"/>
      <c r="F89" s="199"/>
      <c r="G89" s="199"/>
      <c r="H89" s="199"/>
      <c r="I89" s="200"/>
      <c r="J89" s="201"/>
      <c r="K89" s="199" t="str">
        <f aca="false">Engagés!$A$4</f>
        <v>TYPE COMPETITION</v>
      </c>
      <c r="L89" s="199"/>
      <c r="M89" s="199"/>
      <c r="N89" s="199"/>
      <c r="O89" s="199"/>
      <c r="P89" s="199"/>
      <c r="Q89" s="199"/>
      <c r="R89" s="199"/>
    </row>
    <row r="90" customFormat="false" ht="17" hidden="false" customHeight="true" outlineLevel="0" collapsed="false">
      <c r="A90" s="202"/>
      <c r="B90" s="203"/>
      <c r="C90" s="203"/>
      <c r="D90" s="204" t="s">
        <v>146</v>
      </c>
      <c r="E90" s="205"/>
      <c r="F90" s="203"/>
      <c r="G90" s="203"/>
      <c r="H90" s="206"/>
      <c r="I90" s="200"/>
      <c r="J90" s="201"/>
      <c r="K90" s="202"/>
      <c r="L90" s="203"/>
      <c r="M90" s="203"/>
      <c r="N90" s="204" t="s">
        <v>146</v>
      </c>
      <c r="O90" s="205"/>
      <c r="P90" s="203"/>
      <c r="Q90" s="203"/>
      <c r="R90" s="206"/>
    </row>
    <row r="91" customFormat="false" ht="28.35" hidden="false" customHeight="true" outlineLevel="0" collapsed="false">
      <c r="A91" s="207"/>
      <c r="B91" s="208" t="str">
        <f aca="false">Engagés!$A$7</f>
        <v>DATE</v>
      </c>
      <c r="C91" s="208"/>
      <c r="D91" s="208"/>
      <c r="E91" s="208"/>
      <c r="F91" s="208"/>
      <c r="G91" s="208"/>
      <c r="H91" s="206"/>
      <c r="I91" s="200"/>
      <c r="J91" s="201"/>
      <c r="K91" s="207"/>
      <c r="L91" s="208" t="str">
        <f aca="false">Engagés!$A$7</f>
        <v>DATE</v>
      </c>
      <c r="M91" s="208"/>
      <c r="N91" s="208"/>
      <c r="O91" s="208"/>
      <c r="P91" s="208"/>
      <c r="Q91" s="208"/>
      <c r="R91" s="206"/>
    </row>
    <row r="92" customFormat="false" ht="17" hidden="false" customHeight="true" outlineLevel="0" collapsed="false">
      <c r="A92" s="209"/>
      <c r="B92" s="210"/>
      <c r="C92" s="210"/>
      <c r="D92" s="210"/>
      <c r="E92" s="203"/>
      <c r="F92" s="203"/>
      <c r="G92" s="203"/>
      <c r="H92" s="206"/>
      <c r="I92" s="200"/>
      <c r="J92" s="201"/>
      <c r="K92" s="209"/>
      <c r="L92" s="210"/>
      <c r="M92" s="210"/>
      <c r="N92" s="210"/>
      <c r="O92" s="203"/>
      <c r="P92" s="203"/>
      <c r="Q92" s="203"/>
      <c r="R92" s="206"/>
    </row>
    <row r="93" customFormat="false" ht="17" hidden="false" customHeight="true" outlineLevel="0" collapsed="false">
      <c r="A93" s="202"/>
      <c r="B93" s="203" t="s">
        <v>48</v>
      </c>
      <c r="C93" s="211" t="str">
        <f aca="false">C5</f>
        <v>B</v>
      </c>
      <c r="E93" s="203" t="s">
        <v>63</v>
      </c>
      <c r="F93" s="203"/>
      <c r="G93" s="203"/>
      <c r="H93" s="206"/>
      <c r="I93" s="200"/>
      <c r="J93" s="201"/>
      <c r="K93" s="202"/>
      <c r="L93" s="203" t="s">
        <v>48</v>
      </c>
      <c r="M93" s="211" t="str">
        <f aca="false">C5</f>
        <v>B</v>
      </c>
      <c r="O93" s="203" t="s">
        <v>63</v>
      </c>
      <c r="P93" s="203"/>
      <c r="Q93" s="203"/>
      <c r="R93" s="206"/>
    </row>
    <row r="94" customFormat="false" ht="17" hidden="false" customHeight="true" outlineLevel="0" collapsed="false">
      <c r="A94" s="212" t="s">
        <v>147</v>
      </c>
      <c r="B94" s="213"/>
      <c r="C94" s="213"/>
      <c r="D94" s="213"/>
      <c r="E94" s="213"/>
      <c r="F94" s="213"/>
      <c r="G94" s="213"/>
      <c r="H94" s="214"/>
      <c r="I94" s="200"/>
      <c r="J94" s="201"/>
      <c r="K94" s="212" t="s">
        <v>147</v>
      </c>
      <c r="L94" s="213"/>
      <c r="M94" s="213"/>
      <c r="N94" s="213"/>
      <c r="O94" s="213"/>
      <c r="P94" s="213"/>
      <c r="Q94" s="213"/>
      <c r="R94" s="214"/>
    </row>
    <row r="95" customFormat="false" ht="17" hidden="false" customHeight="true" outlineLevel="0" collapsed="false">
      <c r="A95" s="202"/>
      <c r="B95" s="203"/>
      <c r="C95" s="203"/>
      <c r="D95" s="215" t="s">
        <v>70</v>
      </c>
      <c r="E95" s="215"/>
      <c r="F95" s="215"/>
      <c r="G95" s="215"/>
      <c r="H95" s="215"/>
      <c r="I95" s="200"/>
      <c r="J95" s="201"/>
      <c r="K95" s="202"/>
      <c r="L95" s="203"/>
      <c r="M95" s="203"/>
      <c r="N95" s="215" t="s">
        <v>70</v>
      </c>
      <c r="O95" s="215"/>
      <c r="P95" s="215"/>
      <c r="Q95" s="215"/>
      <c r="R95" s="215"/>
    </row>
    <row r="96" customFormat="false" ht="17" hidden="false" customHeight="true" outlineLevel="0" collapsed="false">
      <c r="A96" s="216" t="s">
        <v>148</v>
      </c>
      <c r="B96" s="216"/>
      <c r="C96" s="216"/>
      <c r="D96" s="217" t="n">
        <v>1</v>
      </c>
      <c r="E96" s="217" t="n">
        <v>2</v>
      </c>
      <c r="F96" s="217" t="n">
        <v>3</v>
      </c>
      <c r="G96" s="217" t="n">
        <v>4</v>
      </c>
      <c r="H96" s="217" t="n">
        <v>5</v>
      </c>
      <c r="I96" s="200"/>
      <c r="J96" s="201"/>
      <c r="K96" s="216" t="s">
        <v>148</v>
      </c>
      <c r="L96" s="216"/>
      <c r="M96" s="216"/>
      <c r="N96" s="217" t="n">
        <v>1</v>
      </c>
      <c r="O96" s="217" t="n">
        <v>2</v>
      </c>
      <c r="P96" s="217" t="n">
        <v>3</v>
      </c>
      <c r="Q96" s="217" t="n">
        <v>4</v>
      </c>
      <c r="R96" s="217" t="n">
        <v>5</v>
      </c>
    </row>
    <row r="97" customFormat="false" ht="17" hidden="false" customHeight="true" outlineLevel="0" collapsed="false">
      <c r="A97" s="216"/>
      <c r="B97" s="218"/>
      <c r="C97" s="218"/>
      <c r="D97" s="219" t="s">
        <v>149</v>
      </c>
      <c r="E97" s="219"/>
      <c r="F97" s="219"/>
      <c r="G97" s="219"/>
      <c r="H97" s="219"/>
      <c r="I97" s="200"/>
      <c r="J97" s="201"/>
      <c r="K97" s="216"/>
      <c r="L97" s="218"/>
      <c r="M97" s="218"/>
      <c r="N97" s="219" t="s">
        <v>149</v>
      </c>
      <c r="O97" s="219"/>
      <c r="P97" s="219"/>
      <c r="Q97" s="219"/>
      <c r="R97" s="219"/>
    </row>
    <row r="98" customFormat="false" ht="17" hidden="false" customHeight="true" outlineLevel="0" collapsed="false">
      <c r="A98" s="220" t="n">
        <v>1</v>
      </c>
      <c r="B98" s="221" t="str">
        <f aca="true">IF(ISERROR(MATCH($C$93&amp;A98,Engagés!$J$16:$J$39,0)),"",INDIRECT(ADDRESS(MATCH($C$93&amp;A98,Engagés!$J$1:$J$39,0),1,1,1,"Engagés")))</f>
        <v/>
      </c>
      <c r="C98" s="203"/>
      <c r="D98" s="222"/>
      <c r="E98" s="222"/>
      <c r="F98" s="222"/>
      <c r="G98" s="222"/>
      <c r="H98" s="222"/>
      <c r="I98" s="200"/>
      <c r="J98" s="201"/>
      <c r="K98" s="220" t="n">
        <v>2</v>
      </c>
      <c r="L98" s="221" t="str">
        <f aca="true">IF(ISERROR(MATCH($M$93&amp;K98,Engagés!$J$16:$J$39,0)),"",INDIRECT(ADDRESS(MATCH($M$93&amp;K98,Engagés!$J$1:$J$39,0),1,1,1,"Engagés")))</f>
        <v/>
      </c>
      <c r="M98" s="203"/>
      <c r="N98" s="222"/>
      <c r="O98" s="222"/>
      <c r="P98" s="222"/>
      <c r="Q98" s="222"/>
      <c r="R98" s="222"/>
    </row>
    <row r="99" customFormat="false" ht="17" hidden="false" customHeight="true" outlineLevel="0" collapsed="false">
      <c r="A99" s="223" t="str">
        <f aca="false">IF(B98="","",VLOOKUP(B98,Engagés!$A$16:$F$39,2,0))</f>
        <v/>
      </c>
      <c r="B99" s="223"/>
      <c r="C99" s="223"/>
      <c r="D99" s="222"/>
      <c r="E99" s="222"/>
      <c r="F99" s="222"/>
      <c r="G99" s="222"/>
      <c r="H99" s="222"/>
      <c r="I99" s="200"/>
      <c r="J99" s="201"/>
      <c r="K99" s="223" t="str">
        <f aca="false">IF(L98="","",VLOOKUP(L98,Engagés!$A$16:$F$39,2,0))</f>
        <v/>
      </c>
      <c r="L99" s="223"/>
      <c r="M99" s="223"/>
      <c r="N99" s="222"/>
      <c r="O99" s="222"/>
      <c r="P99" s="222"/>
      <c r="Q99" s="222"/>
      <c r="R99" s="222"/>
    </row>
    <row r="100" customFormat="false" ht="17" hidden="false" customHeight="true" outlineLevel="0" collapsed="false">
      <c r="A100" s="202"/>
      <c r="B100" s="203"/>
      <c r="C100" s="224" t="str">
        <f aca="false">IF(B98="","",VLOOKUP(B98,Engagés!$A$16:$F$39,3,0))</f>
        <v/>
      </c>
      <c r="D100" s="225"/>
      <c r="E100" s="225"/>
      <c r="F100" s="225"/>
      <c r="G100" s="225"/>
      <c r="H100" s="225"/>
      <c r="I100" s="200"/>
      <c r="J100" s="201"/>
      <c r="K100" s="202"/>
      <c r="L100" s="203"/>
      <c r="M100" s="224" t="str">
        <f aca="false">IF(L98="","",VLOOKUP(L98,Engagés!$A$16:$F$39,3,0))</f>
        <v/>
      </c>
      <c r="N100" s="225"/>
      <c r="O100" s="225"/>
      <c r="P100" s="225"/>
      <c r="Q100" s="225"/>
      <c r="R100" s="225"/>
    </row>
    <row r="101" customFormat="false" ht="17" hidden="false" customHeight="true" outlineLevel="0" collapsed="false">
      <c r="A101" s="226" t="str">
        <f aca="false">IF(B98="","",VLOOKUP(B98,Engagés!$A$16:$F$39,4,0))</f>
        <v/>
      </c>
      <c r="B101" s="203"/>
      <c r="C101" s="203"/>
      <c r="D101" s="227"/>
      <c r="E101" s="227"/>
      <c r="F101" s="227"/>
      <c r="G101" s="227"/>
      <c r="H101" s="227"/>
      <c r="I101" s="200"/>
      <c r="J101" s="201"/>
      <c r="K101" s="226" t="str">
        <f aca="false">IF(L98="","",VLOOKUP(L98,Engagés!$A$16:$F$39,4,0))</f>
        <v/>
      </c>
      <c r="L101" s="203"/>
      <c r="M101" s="203"/>
      <c r="N101" s="227"/>
      <c r="O101" s="227"/>
      <c r="P101" s="227"/>
      <c r="Q101" s="227"/>
      <c r="R101" s="227"/>
    </row>
    <row r="102" customFormat="false" ht="17" hidden="false" customHeight="true" outlineLevel="0" collapsed="false">
      <c r="A102" s="202"/>
      <c r="B102" s="228" t="s">
        <v>150</v>
      </c>
      <c r="C102" s="203"/>
      <c r="D102" s="229"/>
      <c r="E102" s="229"/>
      <c r="F102" s="229"/>
      <c r="G102" s="229"/>
      <c r="H102" s="229"/>
      <c r="I102" s="200"/>
      <c r="J102" s="201"/>
      <c r="K102" s="202"/>
      <c r="L102" s="228" t="s">
        <v>150</v>
      </c>
      <c r="M102" s="203"/>
      <c r="N102" s="229"/>
      <c r="O102" s="229"/>
      <c r="P102" s="229"/>
      <c r="Q102" s="229"/>
      <c r="R102" s="229"/>
    </row>
    <row r="103" customFormat="false" ht="17" hidden="false" customHeight="true" outlineLevel="0" collapsed="false">
      <c r="A103" s="220" t="n">
        <v>3</v>
      </c>
      <c r="B103" s="230" t="str">
        <f aca="true">IF(ISERROR(MATCH($C$93&amp;A103,Engagés!$J$16:$J$39,0)),"",INDIRECT(ADDRESS(MATCH($C$93&amp;A103,Engagés!$J$1:$J$39,0),1,1,1,"Engagés")))</f>
        <v/>
      </c>
      <c r="C103" s="203"/>
      <c r="D103" s="231"/>
      <c r="E103" s="231"/>
      <c r="F103" s="231"/>
      <c r="G103" s="231"/>
      <c r="H103" s="231"/>
      <c r="I103" s="200"/>
      <c r="J103" s="201"/>
      <c r="K103" s="220" t="n">
        <v>4</v>
      </c>
      <c r="L103" s="230" t="str">
        <f aca="true">IF(ISERROR(MATCH($M$93&amp;K103,Engagés!$J$16:$J$39,0)),"",INDIRECT(ADDRESS(MATCH($M$93&amp;K103,Engagés!$J$1:$J$39,0),1,1,1,"Engagés")))</f>
        <v/>
      </c>
      <c r="M103" s="203"/>
      <c r="N103" s="231"/>
      <c r="O103" s="231"/>
      <c r="P103" s="231"/>
      <c r="Q103" s="231"/>
      <c r="R103" s="231"/>
    </row>
    <row r="104" customFormat="false" ht="17" hidden="false" customHeight="true" outlineLevel="0" collapsed="false">
      <c r="A104" s="223" t="str">
        <f aca="false">IF(B103="","",VLOOKUP(B103,Engagés!$A$16:$F$39,2,0))</f>
        <v/>
      </c>
      <c r="B104" s="223"/>
      <c r="C104" s="223"/>
      <c r="D104" s="222"/>
      <c r="E104" s="222"/>
      <c r="F104" s="222"/>
      <c r="G104" s="222"/>
      <c r="H104" s="222"/>
      <c r="I104" s="200"/>
      <c r="J104" s="201"/>
      <c r="K104" s="223" t="str">
        <f aca="false">IF(L103="","",VLOOKUP(L103,Engagés!$A$16:$F$39,2,0))</f>
        <v/>
      </c>
      <c r="L104" s="223"/>
      <c r="M104" s="223"/>
      <c r="N104" s="222"/>
      <c r="O104" s="222"/>
      <c r="P104" s="222"/>
      <c r="Q104" s="222"/>
      <c r="R104" s="222"/>
    </row>
    <row r="105" customFormat="false" ht="17" hidden="false" customHeight="true" outlineLevel="0" collapsed="false">
      <c r="A105" s="202"/>
      <c r="B105" s="203"/>
      <c r="C105" s="224" t="str">
        <f aca="false">IF(B103="","",VLOOKUP(B103,Engagés!$A$16:$F$39,3,0))</f>
        <v/>
      </c>
      <c r="D105" s="225"/>
      <c r="E105" s="225"/>
      <c r="F105" s="225"/>
      <c r="G105" s="225"/>
      <c r="H105" s="225"/>
      <c r="I105" s="200"/>
      <c r="J105" s="201"/>
      <c r="K105" s="202"/>
      <c r="L105" s="203"/>
      <c r="M105" s="224" t="str">
        <f aca="false">IF(L103="","",VLOOKUP(L103,Engagés!$A$16:$F$39,3,0))</f>
        <v/>
      </c>
      <c r="N105" s="225"/>
      <c r="O105" s="225"/>
      <c r="P105" s="225"/>
      <c r="Q105" s="225"/>
      <c r="R105" s="225"/>
    </row>
    <row r="106" customFormat="false" ht="17" hidden="false" customHeight="true" outlineLevel="0" collapsed="false">
      <c r="A106" s="226" t="str">
        <f aca="false">IF(B103="","",VLOOKUP(B103,Engagés!$A$16:$F$39,4,0))</f>
        <v/>
      </c>
      <c r="B106" s="203"/>
      <c r="C106" s="203"/>
      <c r="D106" s="227"/>
      <c r="E106" s="227"/>
      <c r="F106" s="227"/>
      <c r="G106" s="227"/>
      <c r="H106" s="227"/>
      <c r="I106" s="200"/>
      <c r="J106" s="201"/>
      <c r="K106" s="226" t="str">
        <f aca="false">IF(L103="","",VLOOKUP(L103,Engagés!$A$16:$F$39,4,0))</f>
        <v/>
      </c>
      <c r="L106" s="203"/>
      <c r="M106" s="203"/>
      <c r="N106" s="227"/>
      <c r="O106" s="227"/>
      <c r="P106" s="227"/>
      <c r="Q106" s="227"/>
      <c r="R106" s="227"/>
    </row>
    <row r="107" customFormat="false" ht="17" hidden="false" customHeight="true" outlineLevel="0" collapsed="false">
      <c r="A107" s="202"/>
      <c r="B107" s="203"/>
      <c r="C107" s="203"/>
      <c r="D107" s="229"/>
      <c r="E107" s="229"/>
      <c r="F107" s="229"/>
      <c r="G107" s="229"/>
      <c r="H107" s="229"/>
      <c r="I107" s="200"/>
      <c r="J107" s="201"/>
      <c r="K107" s="202"/>
      <c r="L107" s="203"/>
      <c r="M107" s="203"/>
      <c r="N107" s="229"/>
      <c r="O107" s="229"/>
      <c r="P107" s="229"/>
      <c r="Q107" s="229"/>
      <c r="R107" s="229"/>
    </row>
    <row r="108" customFormat="false" ht="17" hidden="false" customHeight="true" outlineLevel="0" collapsed="false">
      <c r="A108" s="202"/>
      <c r="B108" s="203"/>
      <c r="C108" s="203"/>
      <c r="D108" s="203"/>
      <c r="E108" s="203"/>
      <c r="F108" s="203"/>
      <c r="G108" s="203"/>
      <c r="H108" s="206"/>
      <c r="I108" s="200"/>
      <c r="J108" s="201"/>
      <c r="K108" s="202"/>
      <c r="L108" s="203"/>
      <c r="M108" s="203"/>
      <c r="N108" s="203"/>
      <c r="O108" s="203"/>
      <c r="P108" s="203"/>
      <c r="Q108" s="203"/>
      <c r="R108" s="206"/>
    </row>
    <row r="109" customFormat="false" ht="17" hidden="false" customHeight="true" outlineLevel="0" collapsed="false">
      <c r="A109" s="232" t="s">
        <v>151</v>
      </c>
      <c r="B109" s="232"/>
      <c r="C109" s="232"/>
      <c r="D109" s="233" t="s">
        <v>152</v>
      </c>
      <c r="E109" s="233" t="s">
        <v>153</v>
      </c>
      <c r="F109" s="233" t="s">
        <v>154</v>
      </c>
      <c r="G109" s="203"/>
      <c r="H109" s="206"/>
      <c r="I109" s="200"/>
      <c r="J109" s="201"/>
      <c r="K109" s="232" t="s">
        <v>151</v>
      </c>
      <c r="L109" s="232"/>
      <c r="M109" s="232"/>
      <c r="N109" s="233" t="s">
        <v>152</v>
      </c>
      <c r="O109" s="233" t="s">
        <v>153</v>
      </c>
      <c r="P109" s="233" t="s">
        <v>154</v>
      </c>
      <c r="Q109" s="203"/>
      <c r="R109" s="206"/>
    </row>
    <row r="110" customFormat="false" ht="17" hidden="false" customHeight="true" outlineLevel="0" collapsed="false">
      <c r="A110" s="234" t="str">
        <f aca="false">A99</f>
        <v/>
      </c>
      <c r="B110" s="234"/>
      <c r="C110" s="234"/>
      <c r="D110" s="231"/>
      <c r="E110" s="231"/>
      <c r="F110" s="231"/>
      <c r="G110" s="203"/>
      <c r="H110" s="206"/>
      <c r="I110" s="200"/>
      <c r="J110" s="201"/>
      <c r="K110" s="234" t="str">
        <f aca="false">K99</f>
        <v/>
      </c>
      <c r="L110" s="234"/>
      <c r="M110" s="234"/>
      <c r="N110" s="231"/>
      <c r="O110" s="231"/>
      <c r="P110" s="231"/>
      <c r="Q110" s="203"/>
      <c r="R110" s="206"/>
    </row>
    <row r="111" customFormat="false" ht="17" hidden="false" customHeight="true" outlineLevel="0" collapsed="false">
      <c r="A111" s="234"/>
      <c r="B111" s="234"/>
      <c r="C111" s="234"/>
      <c r="D111" s="225"/>
      <c r="E111" s="225"/>
      <c r="F111" s="225"/>
      <c r="G111" s="203"/>
      <c r="H111" s="206"/>
      <c r="I111" s="200"/>
      <c r="J111" s="201"/>
      <c r="K111" s="234"/>
      <c r="L111" s="234"/>
      <c r="M111" s="234"/>
      <c r="N111" s="225"/>
      <c r="O111" s="225"/>
      <c r="P111" s="225"/>
      <c r="Q111" s="203"/>
      <c r="R111" s="206"/>
    </row>
    <row r="112" customFormat="false" ht="17" hidden="false" customHeight="true" outlineLevel="0" collapsed="false">
      <c r="A112" s="235" t="str">
        <f aca="false">A104</f>
        <v/>
      </c>
      <c r="B112" s="235"/>
      <c r="C112" s="235"/>
      <c r="D112" s="231"/>
      <c r="E112" s="231"/>
      <c r="F112" s="231"/>
      <c r="G112" s="203"/>
      <c r="H112" s="206"/>
      <c r="I112" s="200"/>
      <c r="J112" s="201"/>
      <c r="K112" s="235" t="str">
        <f aca="false">K104</f>
        <v/>
      </c>
      <c r="L112" s="235"/>
      <c r="M112" s="235"/>
      <c r="N112" s="231"/>
      <c r="O112" s="231"/>
      <c r="P112" s="231"/>
      <c r="Q112" s="203"/>
      <c r="R112" s="206"/>
    </row>
    <row r="113" customFormat="false" ht="17" hidden="false" customHeight="true" outlineLevel="0" collapsed="false">
      <c r="A113" s="235"/>
      <c r="B113" s="235"/>
      <c r="C113" s="235"/>
      <c r="D113" s="225"/>
      <c r="E113" s="225"/>
      <c r="F113" s="225"/>
      <c r="G113" s="203"/>
      <c r="H113" s="206"/>
      <c r="I113" s="200"/>
      <c r="J113" s="201"/>
      <c r="K113" s="235"/>
      <c r="L113" s="235"/>
      <c r="M113" s="235"/>
      <c r="N113" s="225"/>
      <c r="O113" s="225"/>
      <c r="P113" s="225"/>
      <c r="Q113" s="203"/>
      <c r="R113" s="206"/>
    </row>
    <row r="114" customFormat="false" ht="17" hidden="false" customHeight="true" outlineLevel="0" collapsed="false">
      <c r="A114" s="236" t="s">
        <v>155</v>
      </c>
      <c r="B114" s="203"/>
      <c r="C114" s="203"/>
      <c r="D114" s="203"/>
      <c r="E114" s="203"/>
      <c r="F114" s="203"/>
      <c r="G114" s="203"/>
      <c r="H114" s="206"/>
      <c r="I114" s="200"/>
      <c r="J114" s="201"/>
      <c r="K114" s="236" t="s">
        <v>155</v>
      </c>
      <c r="L114" s="203"/>
      <c r="M114" s="203"/>
      <c r="N114" s="203"/>
      <c r="O114" s="203"/>
      <c r="P114" s="203"/>
      <c r="Q114" s="203"/>
      <c r="R114" s="206"/>
    </row>
    <row r="115" customFormat="false" ht="17" hidden="false" customHeight="true" outlineLevel="0" collapsed="false">
      <c r="A115" s="202"/>
      <c r="B115" s="203"/>
      <c r="C115" s="203"/>
      <c r="D115" s="203"/>
      <c r="E115" s="203"/>
      <c r="F115" s="203"/>
      <c r="G115" s="203"/>
      <c r="H115" s="206"/>
      <c r="I115" s="200"/>
      <c r="J115" s="201"/>
      <c r="K115" s="202"/>
      <c r="L115" s="203"/>
      <c r="M115" s="203"/>
      <c r="N115" s="203"/>
      <c r="O115" s="203"/>
      <c r="P115" s="203"/>
      <c r="Q115" s="203"/>
      <c r="R115" s="206"/>
    </row>
    <row r="116" customFormat="false" ht="17" hidden="false" customHeight="true" outlineLevel="0" collapsed="false">
      <c r="A116" s="237" t="s">
        <v>156</v>
      </c>
      <c r="B116" s="238"/>
      <c r="C116" s="238"/>
      <c r="D116" s="238"/>
      <c r="E116" s="238"/>
      <c r="F116" s="238"/>
      <c r="G116" s="238"/>
      <c r="H116" s="239"/>
      <c r="I116" s="200"/>
      <c r="J116" s="201"/>
      <c r="K116" s="237" t="s">
        <v>156</v>
      </c>
      <c r="L116" s="238"/>
      <c r="M116" s="238"/>
      <c r="N116" s="238"/>
      <c r="O116" s="238"/>
      <c r="P116" s="238"/>
      <c r="Q116" s="238"/>
      <c r="R116" s="239"/>
    </row>
    <row r="117" customFormat="false" ht="28.35" hidden="false" customHeight="true" outlineLevel="0" collapsed="false">
      <c r="A117" s="199" t="str">
        <f aca="false">Engagés!$A$4</f>
        <v>TYPE COMPETITION</v>
      </c>
      <c r="B117" s="199"/>
      <c r="C117" s="199"/>
      <c r="D117" s="199"/>
      <c r="E117" s="199"/>
      <c r="F117" s="199"/>
      <c r="G117" s="199"/>
      <c r="H117" s="199"/>
      <c r="I117" s="200"/>
      <c r="J117" s="201"/>
      <c r="K117" s="199" t="str">
        <f aca="false">Engagés!$A$4</f>
        <v>TYPE COMPETITION</v>
      </c>
      <c r="L117" s="199"/>
      <c r="M117" s="199"/>
      <c r="N117" s="199"/>
      <c r="O117" s="199"/>
      <c r="P117" s="199"/>
      <c r="Q117" s="199"/>
      <c r="R117" s="199"/>
    </row>
    <row r="118" customFormat="false" ht="17" hidden="false" customHeight="true" outlineLevel="0" collapsed="false">
      <c r="A118" s="202"/>
      <c r="B118" s="203"/>
      <c r="C118" s="203"/>
      <c r="D118" s="204" t="s">
        <v>146</v>
      </c>
      <c r="E118" s="205"/>
      <c r="F118" s="203"/>
      <c r="G118" s="203"/>
      <c r="H118" s="206"/>
      <c r="I118" s="200"/>
      <c r="J118" s="201"/>
      <c r="K118" s="202"/>
      <c r="L118" s="203"/>
      <c r="M118" s="203"/>
      <c r="N118" s="204" t="s">
        <v>146</v>
      </c>
      <c r="O118" s="205"/>
      <c r="P118" s="203"/>
      <c r="Q118" s="203"/>
      <c r="R118" s="206"/>
    </row>
    <row r="119" customFormat="false" ht="28.35" hidden="false" customHeight="true" outlineLevel="0" collapsed="false">
      <c r="A119" s="207"/>
      <c r="B119" s="208" t="str">
        <f aca="false">Engagés!$A$7</f>
        <v>DATE</v>
      </c>
      <c r="C119" s="208"/>
      <c r="D119" s="208"/>
      <c r="E119" s="208"/>
      <c r="F119" s="208"/>
      <c r="G119" s="208"/>
      <c r="H119" s="206"/>
      <c r="I119" s="200"/>
      <c r="J119" s="201"/>
      <c r="K119" s="207"/>
      <c r="L119" s="208" t="str">
        <f aca="false">Engagés!$A$7</f>
        <v>DATE</v>
      </c>
      <c r="M119" s="208"/>
      <c r="N119" s="208"/>
      <c r="O119" s="208"/>
      <c r="P119" s="208"/>
      <c r="Q119" s="208"/>
      <c r="R119" s="206"/>
    </row>
    <row r="120" customFormat="false" ht="17" hidden="false" customHeight="true" outlineLevel="0" collapsed="false">
      <c r="A120" s="209"/>
      <c r="B120" s="210"/>
      <c r="C120" s="210"/>
      <c r="D120" s="210"/>
      <c r="E120" s="203"/>
      <c r="F120" s="203"/>
      <c r="G120" s="203"/>
      <c r="H120" s="206"/>
      <c r="I120" s="200"/>
      <c r="J120" s="201"/>
      <c r="K120" s="209"/>
      <c r="L120" s="210"/>
      <c r="M120" s="210"/>
      <c r="N120" s="210"/>
      <c r="O120" s="203"/>
      <c r="P120" s="203"/>
      <c r="Q120" s="203"/>
      <c r="R120" s="206"/>
    </row>
    <row r="121" customFormat="false" ht="17" hidden="false" customHeight="true" outlineLevel="0" collapsed="false">
      <c r="A121" s="202"/>
      <c r="B121" s="203" t="s">
        <v>48</v>
      </c>
      <c r="C121" s="211" t="str">
        <f aca="false">C5</f>
        <v>B</v>
      </c>
      <c r="E121" s="203" t="s">
        <v>63</v>
      </c>
      <c r="F121" s="203"/>
      <c r="G121" s="203"/>
      <c r="H121" s="206"/>
      <c r="I121" s="200"/>
      <c r="J121" s="201"/>
      <c r="K121" s="202"/>
      <c r="L121" s="203" t="s">
        <v>48</v>
      </c>
      <c r="M121" s="211" t="str">
        <f aca="false">C5</f>
        <v>B</v>
      </c>
      <c r="O121" s="203" t="s">
        <v>63</v>
      </c>
      <c r="P121" s="203"/>
      <c r="Q121" s="203"/>
      <c r="R121" s="206"/>
    </row>
    <row r="122" customFormat="false" ht="17" hidden="false" customHeight="true" outlineLevel="0" collapsed="false">
      <c r="A122" s="212" t="s">
        <v>147</v>
      </c>
      <c r="B122" s="213"/>
      <c r="C122" s="213"/>
      <c r="D122" s="213"/>
      <c r="E122" s="213"/>
      <c r="F122" s="213"/>
      <c r="G122" s="213"/>
      <c r="H122" s="214"/>
      <c r="I122" s="200"/>
      <c r="J122" s="201"/>
      <c r="K122" s="212" t="s">
        <v>147</v>
      </c>
      <c r="L122" s="213"/>
      <c r="M122" s="213"/>
      <c r="N122" s="213"/>
      <c r="O122" s="213"/>
      <c r="P122" s="213"/>
      <c r="Q122" s="213"/>
      <c r="R122" s="214"/>
    </row>
    <row r="123" customFormat="false" ht="17" hidden="false" customHeight="true" outlineLevel="0" collapsed="false">
      <c r="A123" s="202"/>
      <c r="B123" s="203"/>
      <c r="C123" s="203"/>
      <c r="D123" s="215" t="s">
        <v>70</v>
      </c>
      <c r="E123" s="215"/>
      <c r="F123" s="215"/>
      <c r="G123" s="215"/>
      <c r="H123" s="215"/>
      <c r="I123" s="200"/>
      <c r="J123" s="201"/>
      <c r="K123" s="202"/>
      <c r="L123" s="203"/>
      <c r="M123" s="203"/>
      <c r="N123" s="215" t="s">
        <v>70</v>
      </c>
      <c r="O123" s="215"/>
      <c r="P123" s="215"/>
      <c r="Q123" s="215"/>
      <c r="R123" s="215"/>
    </row>
    <row r="124" customFormat="false" ht="17" hidden="false" customHeight="true" outlineLevel="0" collapsed="false">
      <c r="A124" s="216" t="s">
        <v>148</v>
      </c>
      <c r="B124" s="216"/>
      <c r="C124" s="216"/>
      <c r="D124" s="217" t="n">
        <v>1</v>
      </c>
      <c r="E124" s="217" t="n">
        <v>2</v>
      </c>
      <c r="F124" s="217" t="n">
        <v>3</v>
      </c>
      <c r="G124" s="217" t="n">
        <v>4</v>
      </c>
      <c r="H124" s="217" t="n">
        <v>5</v>
      </c>
      <c r="I124" s="200"/>
      <c r="J124" s="201"/>
      <c r="K124" s="216" t="s">
        <v>148</v>
      </c>
      <c r="L124" s="216"/>
      <c r="M124" s="216"/>
      <c r="N124" s="217" t="n">
        <v>1</v>
      </c>
      <c r="O124" s="217" t="n">
        <v>2</v>
      </c>
      <c r="P124" s="217" t="n">
        <v>3</v>
      </c>
      <c r="Q124" s="217" t="n">
        <v>4</v>
      </c>
      <c r="R124" s="217" t="n">
        <v>5</v>
      </c>
    </row>
    <row r="125" customFormat="false" ht="17" hidden="false" customHeight="true" outlineLevel="0" collapsed="false">
      <c r="A125" s="216"/>
      <c r="B125" s="218"/>
      <c r="C125" s="218"/>
      <c r="D125" s="219" t="s">
        <v>149</v>
      </c>
      <c r="E125" s="219"/>
      <c r="F125" s="219"/>
      <c r="G125" s="219"/>
      <c r="H125" s="219"/>
      <c r="I125" s="200"/>
      <c r="J125" s="201"/>
      <c r="K125" s="216"/>
      <c r="L125" s="218"/>
      <c r="M125" s="218"/>
      <c r="N125" s="219" t="s">
        <v>149</v>
      </c>
      <c r="O125" s="219"/>
      <c r="P125" s="219"/>
      <c r="Q125" s="219"/>
      <c r="R125" s="219"/>
    </row>
    <row r="126" customFormat="false" ht="17" hidden="false" customHeight="true" outlineLevel="0" collapsed="false">
      <c r="A126" s="220" t="n">
        <v>1</v>
      </c>
      <c r="B126" s="221" t="str">
        <f aca="true">IF(ISERROR(MATCH($C$121&amp;A126,Engagés!$J$16:$J$39,0)),"",INDIRECT(ADDRESS(MATCH($C$121&amp;A126,Engagés!$J$1:$J$39,0),1,1,1,"Engagés")))</f>
        <v/>
      </c>
      <c r="C126" s="203"/>
      <c r="D126" s="222"/>
      <c r="E126" s="222"/>
      <c r="F126" s="222"/>
      <c r="G126" s="222"/>
      <c r="H126" s="222"/>
      <c r="I126" s="200"/>
      <c r="J126" s="201"/>
      <c r="K126" s="220" t="n">
        <v>4</v>
      </c>
      <c r="L126" s="221" t="str">
        <f aca="true">IF(ISERROR(MATCH($M$121&amp;K126,Engagés!$J$16:$J$39,0)),"",INDIRECT(ADDRESS(MATCH($M$121&amp;K126,Engagés!$J$1:$J$39,0),1,1,1,"Engagés")))</f>
        <v/>
      </c>
      <c r="M126" s="203"/>
      <c r="N126" s="222"/>
      <c r="O126" s="222"/>
      <c r="P126" s="222"/>
      <c r="Q126" s="222"/>
      <c r="R126" s="222"/>
    </row>
    <row r="127" customFormat="false" ht="17" hidden="false" customHeight="true" outlineLevel="0" collapsed="false">
      <c r="A127" s="223" t="str">
        <f aca="false">IF(B126="","",VLOOKUP(B126,Engagés!$A$16:$F$39,2,0))</f>
        <v/>
      </c>
      <c r="B127" s="223"/>
      <c r="C127" s="223"/>
      <c r="D127" s="222"/>
      <c r="E127" s="222"/>
      <c r="F127" s="222"/>
      <c r="G127" s="222"/>
      <c r="H127" s="222"/>
      <c r="I127" s="200"/>
      <c r="J127" s="201"/>
      <c r="K127" s="223" t="str">
        <f aca="false">IF(L126="","",VLOOKUP(L126,Engagés!$A$16:$F$39,2,0))</f>
        <v/>
      </c>
      <c r="L127" s="223"/>
      <c r="M127" s="223"/>
      <c r="N127" s="222"/>
      <c r="O127" s="222"/>
      <c r="P127" s="222"/>
      <c r="Q127" s="222"/>
      <c r="R127" s="222"/>
    </row>
    <row r="128" customFormat="false" ht="17" hidden="false" customHeight="true" outlineLevel="0" collapsed="false">
      <c r="A128" s="202"/>
      <c r="B128" s="203"/>
      <c r="C128" s="224" t="str">
        <f aca="false">IF(B126="","",VLOOKUP(B126,Engagés!$A$16:$F$39,3,0))</f>
        <v/>
      </c>
      <c r="D128" s="225"/>
      <c r="E128" s="225"/>
      <c r="F128" s="225"/>
      <c r="G128" s="225"/>
      <c r="H128" s="225"/>
      <c r="I128" s="200"/>
      <c r="J128" s="201"/>
      <c r="K128" s="202"/>
      <c r="L128" s="203"/>
      <c r="M128" s="224" t="str">
        <f aca="false">IF(L126="","",VLOOKUP(L126,Engagés!$A$16:$F$39,3,0))</f>
        <v/>
      </c>
      <c r="N128" s="225"/>
      <c r="O128" s="225"/>
      <c r="P128" s="225"/>
      <c r="Q128" s="225"/>
      <c r="R128" s="225"/>
    </row>
    <row r="129" customFormat="false" ht="17" hidden="false" customHeight="true" outlineLevel="0" collapsed="false">
      <c r="A129" s="226" t="str">
        <f aca="false">IF(B126="","",VLOOKUP(B126,Engagés!$A$16:$F$39,4,0))</f>
        <v/>
      </c>
      <c r="B129" s="203"/>
      <c r="C129" s="203"/>
      <c r="D129" s="227"/>
      <c r="E129" s="227"/>
      <c r="F129" s="227"/>
      <c r="G129" s="227"/>
      <c r="H129" s="227"/>
      <c r="I129" s="200"/>
      <c r="J129" s="201"/>
      <c r="K129" s="226" t="str">
        <f aca="false">IF(L126="","",VLOOKUP(L126,Engagés!$A$16:$F$39,4,0))</f>
        <v/>
      </c>
      <c r="L129" s="203"/>
      <c r="M129" s="203"/>
      <c r="N129" s="227"/>
      <c r="O129" s="227"/>
      <c r="P129" s="227"/>
      <c r="Q129" s="227"/>
      <c r="R129" s="227"/>
    </row>
    <row r="130" customFormat="false" ht="17" hidden="false" customHeight="true" outlineLevel="0" collapsed="false">
      <c r="A130" s="202"/>
      <c r="B130" s="228" t="s">
        <v>150</v>
      </c>
      <c r="C130" s="203"/>
      <c r="D130" s="229"/>
      <c r="E130" s="229"/>
      <c r="F130" s="229"/>
      <c r="G130" s="229"/>
      <c r="H130" s="229"/>
      <c r="I130" s="200"/>
      <c r="J130" s="201"/>
      <c r="K130" s="202"/>
      <c r="L130" s="228" t="s">
        <v>150</v>
      </c>
      <c r="M130" s="203"/>
      <c r="N130" s="229"/>
      <c r="O130" s="229"/>
      <c r="P130" s="229"/>
      <c r="Q130" s="229"/>
      <c r="R130" s="229"/>
    </row>
    <row r="131" customFormat="false" ht="17" hidden="false" customHeight="true" outlineLevel="0" collapsed="false">
      <c r="A131" s="220" t="n">
        <v>2</v>
      </c>
      <c r="B131" s="230" t="str">
        <f aca="true">IF(ISERROR(MATCH($C$121&amp;A131,Engagés!$J$16:$J$39,0)),"",INDIRECT(ADDRESS(MATCH($C$121&amp;A131,Engagés!$J$1:$J$39,0),1,1,1,"Engagés")))</f>
        <v/>
      </c>
      <c r="C131" s="203"/>
      <c r="D131" s="231"/>
      <c r="E131" s="231"/>
      <c r="F131" s="231"/>
      <c r="G131" s="231"/>
      <c r="H131" s="231"/>
      <c r="I131" s="200"/>
      <c r="J131" s="201"/>
      <c r="K131" s="220" t="n">
        <v>5</v>
      </c>
      <c r="L131" s="230" t="str">
        <f aca="true">IF(ISERROR(MATCH($M$121&amp;K131,Engagés!$J$16:$J$39,0)),"",INDIRECT(ADDRESS(MATCH($M$121&amp;K131,Engagés!$J$1:$J$39,0),1,1,1,"Engagés")))</f>
        <v/>
      </c>
      <c r="M131" s="203"/>
      <c r="N131" s="231"/>
      <c r="O131" s="231"/>
      <c r="P131" s="231"/>
      <c r="Q131" s="231"/>
      <c r="R131" s="231"/>
    </row>
    <row r="132" customFormat="false" ht="17" hidden="false" customHeight="true" outlineLevel="0" collapsed="false">
      <c r="A132" s="223" t="str">
        <f aca="false">IF(B131="","",VLOOKUP(B131,Engagés!$A$16:$F$39,2,0))</f>
        <v/>
      </c>
      <c r="B132" s="223"/>
      <c r="C132" s="223"/>
      <c r="D132" s="222"/>
      <c r="E132" s="222"/>
      <c r="F132" s="222"/>
      <c r="G132" s="222"/>
      <c r="H132" s="222"/>
      <c r="I132" s="200"/>
      <c r="J132" s="201"/>
      <c r="K132" s="223" t="str">
        <f aca="false">IF(L131="","",VLOOKUP(L131,Engagés!$A$16:$F$39,2,0))</f>
        <v/>
      </c>
      <c r="L132" s="223"/>
      <c r="M132" s="223"/>
      <c r="N132" s="222"/>
      <c r="O132" s="222"/>
      <c r="P132" s="222"/>
      <c r="Q132" s="222"/>
      <c r="R132" s="222"/>
    </row>
    <row r="133" customFormat="false" ht="17" hidden="false" customHeight="true" outlineLevel="0" collapsed="false">
      <c r="A133" s="202"/>
      <c r="B133" s="203"/>
      <c r="C133" s="224" t="str">
        <f aca="false">IF(B131="","",VLOOKUP(B131,Engagés!$A$16:$F$39,3,0))</f>
        <v/>
      </c>
      <c r="D133" s="225"/>
      <c r="E133" s="225"/>
      <c r="F133" s="225"/>
      <c r="G133" s="225"/>
      <c r="H133" s="225"/>
      <c r="I133" s="200"/>
      <c r="J133" s="201"/>
      <c r="K133" s="202"/>
      <c r="L133" s="203"/>
      <c r="M133" s="224" t="str">
        <f aca="false">IF(L131="","",VLOOKUP(L131,Engagés!$A$16:$F$39,3,0))</f>
        <v/>
      </c>
      <c r="N133" s="225"/>
      <c r="O133" s="225"/>
      <c r="P133" s="225"/>
      <c r="Q133" s="225"/>
      <c r="R133" s="225"/>
    </row>
    <row r="134" customFormat="false" ht="17" hidden="false" customHeight="true" outlineLevel="0" collapsed="false">
      <c r="A134" s="226" t="str">
        <f aca="false">IF(B131="","",VLOOKUP(B131,Engagés!$A$16:$F$39,4,0))</f>
        <v/>
      </c>
      <c r="B134" s="203"/>
      <c r="C134" s="203"/>
      <c r="D134" s="227"/>
      <c r="E134" s="227"/>
      <c r="F134" s="227"/>
      <c r="G134" s="227"/>
      <c r="H134" s="227"/>
      <c r="I134" s="200"/>
      <c r="J134" s="201"/>
      <c r="K134" s="226" t="str">
        <f aca="false">IF(L131="","",VLOOKUP(L131,Engagés!$A$16:$F$39,4,0))</f>
        <v/>
      </c>
      <c r="L134" s="203"/>
      <c r="M134" s="203"/>
      <c r="N134" s="227"/>
      <c r="O134" s="227"/>
      <c r="P134" s="227"/>
      <c r="Q134" s="227"/>
      <c r="R134" s="227"/>
    </row>
    <row r="135" customFormat="false" ht="17" hidden="false" customHeight="true" outlineLevel="0" collapsed="false">
      <c r="A135" s="202"/>
      <c r="B135" s="203"/>
      <c r="C135" s="203"/>
      <c r="D135" s="229"/>
      <c r="E135" s="229"/>
      <c r="F135" s="229"/>
      <c r="G135" s="229"/>
      <c r="H135" s="229"/>
      <c r="I135" s="200"/>
      <c r="J135" s="201"/>
      <c r="K135" s="202"/>
      <c r="L135" s="203"/>
      <c r="M135" s="203"/>
      <c r="N135" s="229"/>
      <c r="O135" s="229"/>
      <c r="P135" s="229"/>
      <c r="Q135" s="229"/>
      <c r="R135" s="229"/>
    </row>
    <row r="136" customFormat="false" ht="17" hidden="false" customHeight="true" outlineLevel="0" collapsed="false">
      <c r="A136" s="202"/>
      <c r="B136" s="203"/>
      <c r="C136" s="203"/>
      <c r="D136" s="203"/>
      <c r="E136" s="203"/>
      <c r="F136" s="203"/>
      <c r="G136" s="203"/>
      <c r="H136" s="206"/>
      <c r="I136" s="200"/>
      <c r="J136" s="201"/>
      <c r="K136" s="202"/>
      <c r="L136" s="203"/>
      <c r="M136" s="203"/>
      <c r="N136" s="203"/>
      <c r="O136" s="203"/>
      <c r="P136" s="203"/>
      <c r="Q136" s="203"/>
      <c r="R136" s="206"/>
    </row>
    <row r="137" customFormat="false" ht="17" hidden="false" customHeight="true" outlineLevel="0" collapsed="false">
      <c r="A137" s="232" t="s">
        <v>151</v>
      </c>
      <c r="B137" s="232"/>
      <c r="C137" s="232"/>
      <c r="D137" s="233" t="s">
        <v>152</v>
      </c>
      <c r="E137" s="233" t="s">
        <v>153</v>
      </c>
      <c r="F137" s="233" t="s">
        <v>154</v>
      </c>
      <c r="G137" s="203"/>
      <c r="H137" s="206"/>
      <c r="I137" s="200"/>
      <c r="J137" s="201"/>
      <c r="K137" s="232" t="s">
        <v>151</v>
      </c>
      <c r="L137" s="232"/>
      <c r="M137" s="232"/>
      <c r="N137" s="233" t="s">
        <v>152</v>
      </c>
      <c r="O137" s="233" t="s">
        <v>153</v>
      </c>
      <c r="P137" s="233" t="s">
        <v>154</v>
      </c>
      <c r="Q137" s="203"/>
      <c r="R137" s="206"/>
    </row>
    <row r="138" customFormat="false" ht="17" hidden="false" customHeight="true" outlineLevel="0" collapsed="false">
      <c r="A138" s="234" t="str">
        <f aca="false">A127</f>
        <v/>
      </c>
      <c r="B138" s="234"/>
      <c r="C138" s="234"/>
      <c r="D138" s="231"/>
      <c r="E138" s="231"/>
      <c r="F138" s="231"/>
      <c r="G138" s="203"/>
      <c r="H138" s="206"/>
      <c r="I138" s="200"/>
      <c r="J138" s="201"/>
      <c r="K138" s="234" t="str">
        <f aca="false">K127</f>
        <v/>
      </c>
      <c r="L138" s="234"/>
      <c r="M138" s="234"/>
      <c r="N138" s="231"/>
      <c r="O138" s="231"/>
      <c r="P138" s="231"/>
      <c r="Q138" s="203"/>
      <c r="R138" s="206"/>
    </row>
    <row r="139" customFormat="false" ht="17" hidden="false" customHeight="true" outlineLevel="0" collapsed="false">
      <c r="A139" s="234"/>
      <c r="B139" s="234"/>
      <c r="C139" s="234"/>
      <c r="D139" s="225"/>
      <c r="E139" s="225"/>
      <c r="F139" s="225"/>
      <c r="G139" s="203"/>
      <c r="H139" s="206"/>
      <c r="I139" s="200"/>
      <c r="J139" s="201"/>
      <c r="K139" s="234"/>
      <c r="L139" s="234"/>
      <c r="M139" s="234"/>
      <c r="N139" s="225"/>
      <c r="O139" s="225"/>
      <c r="P139" s="225"/>
      <c r="Q139" s="203"/>
      <c r="R139" s="206"/>
    </row>
    <row r="140" customFormat="false" ht="17" hidden="false" customHeight="true" outlineLevel="0" collapsed="false">
      <c r="A140" s="235" t="str">
        <f aca="false">A132</f>
        <v/>
      </c>
      <c r="B140" s="235"/>
      <c r="C140" s="235"/>
      <c r="D140" s="231"/>
      <c r="E140" s="231"/>
      <c r="F140" s="231"/>
      <c r="G140" s="203"/>
      <c r="H140" s="206"/>
      <c r="I140" s="200"/>
      <c r="J140" s="201"/>
      <c r="K140" s="235" t="str">
        <f aca="false">K132</f>
        <v/>
      </c>
      <c r="L140" s="235"/>
      <c r="M140" s="235"/>
      <c r="N140" s="231"/>
      <c r="O140" s="231"/>
      <c r="P140" s="231"/>
      <c r="Q140" s="203"/>
      <c r="R140" s="206"/>
    </row>
    <row r="141" customFormat="false" ht="17" hidden="false" customHeight="true" outlineLevel="0" collapsed="false">
      <c r="A141" s="235"/>
      <c r="B141" s="235"/>
      <c r="C141" s="235"/>
      <c r="D141" s="225"/>
      <c r="E141" s="225"/>
      <c r="F141" s="225"/>
      <c r="G141" s="203"/>
      <c r="H141" s="206"/>
      <c r="I141" s="200"/>
      <c r="J141" s="201"/>
      <c r="K141" s="235"/>
      <c r="L141" s="235"/>
      <c r="M141" s="235"/>
      <c r="N141" s="225"/>
      <c r="O141" s="225"/>
      <c r="P141" s="225"/>
      <c r="Q141" s="203"/>
      <c r="R141" s="206"/>
    </row>
    <row r="142" customFormat="false" ht="17" hidden="false" customHeight="true" outlineLevel="0" collapsed="false">
      <c r="A142" s="236" t="s">
        <v>155</v>
      </c>
      <c r="B142" s="203"/>
      <c r="C142" s="203"/>
      <c r="D142" s="203"/>
      <c r="E142" s="203"/>
      <c r="F142" s="203"/>
      <c r="G142" s="203"/>
      <c r="H142" s="206"/>
      <c r="I142" s="200"/>
      <c r="J142" s="201"/>
      <c r="K142" s="236" t="s">
        <v>155</v>
      </c>
      <c r="L142" s="203"/>
      <c r="M142" s="203"/>
      <c r="N142" s="203"/>
      <c r="O142" s="203"/>
      <c r="P142" s="203"/>
      <c r="Q142" s="203"/>
      <c r="R142" s="206"/>
    </row>
    <row r="143" customFormat="false" ht="17" hidden="false" customHeight="true" outlineLevel="0" collapsed="false">
      <c r="A143" s="202"/>
      <c r="B143" s="203"/>
      <c r="C143" s="203"/>
      <c r="D143" s="203"/>
      <c r="E143" s="203"/>
      <c r="F143" s="203"/>
      <c r="G143" s="203"/>
      <c r="H143" s="206"/>
      <c r="I143" s="200"/>
      <c r="J143" s="201"/>
      <c r="K143" s="202"/>
      <c r="L143" s="203"/>
      <c r="M143" s="203"/>
      <c r="N143" s="203"/>
      <c r="O143" s="203"/>
      <c r="P143" s="203"/>
      <c r="Q143" s="203"/>
      <c r="R143" s="206"/>
    </row>
    <row r="144" customFormat="false" ht="17" hidden="false" customHeight="true" outlineLevel="0" collapsed="false">
      <c r="A144" s="237" t="s">
        <v>156</v>
      </c>
      <c r="B144" s="238"/>
      <c r="C144" s="238"/>
      <c r="D144" s="238"/>
      <c r="E144" s="238"/>
      <c r="F144" s="238"/>
      <c r="G144" s="238"/>
      <c r="H144" s="239"/>
      <c r="I144" s="200"/>
      <c r="J144" s="201"/>
      <c r="K144" s="237" t="s">
        <v>156</v>
      </c>
      <c r="L144" s="238"/>
      <c r="M144" s="238"/>
      <c r="N144" s="238"/>
      <c r="O144" s="238"/>
      <c r="P144" s="238"/>
      <c r="Q144" s="238"/>
      <c r="R144" s="239"/>
    </row>
  </sheetData>
  <mergeCells count="10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  <mergeCell ref="A59:H59"/>
    <mergeCell ref="K59:R59"/>
    <mergeCell ref="B61:G61"/>
    <mergeCell ref="L61:Q61"/>
    <mergeCell ref="D65:H65"/>
    <mergeCell ref="N65:R65"/>
    <mergeCell ref="A66:C66"/>
    <mergeCell ref="K66:M66"/>
    <mergeCell ref="D67:H67"/>
    <mergeCell ref="N67:R67"/>
    <mergeCell ref="A69:C69"/>
    <mergeCell ref="K69:M69"/>
    <mergeCell ref="A74:C74"/>
    <mergeCell ref="K74:M74"/>
    <mergeCell ref="A79:C79"/>
    <mergeCell ref="K79:M79"/>
    <mergeCell ref="A80:C81"/>
    <mergeCell ref="K80:M81"/>
    <mergeCell ref="A82:C83"/>
    <mergeCell ref="K82:M83"/>
    <mergeCell ref="A89:H89"/>
    <mergeCell ref="K89:R89"/>
    <mergeCell ref="B91:G91"/>
    <mergeCell ref="L91:Q91"/>
    <mergeCell ref="D95:H95"/>
    <mergeCell ref="N95:R95"/>
    <mergeCell ref="A96:C96"/>
    <mergeCell ref="K96:M96"/>
    <mergeCell ref="D97:H97"/>
    <mergeCell ref="N97:R97"/>
    <mergeCell ref="A99:C99"/>
    <mergeCell ref="K99:M99"/>
    <mergeCell ref="A104:C104"/>
    <mergeCell ref="K104:M104"/>
    <mergeCell ref="A109:C109"/>
    <mergeCell ref="K109:M109"/>
    <mergeCell ref="A110:C111"/>
    <mergeCell ref="K110:M111"/>
    <mergeCell ref="A112:C113"/>
    <mergeCell ref="K112:M113"/>
    <mergeCell ref="A117:H117"/>
    <mergeCell ref="K117:R117"/>
    <mergeCell ref="B119:G119"/>
    <mergeCell ref="L119:Q119"/>
    <mergeCell ref="D123:H123"/>
    <mergeCell ref="N123:R123"/>
    <mergeCell ref="A124:C124"/>
    <mergeCell ref="K124:M124"/>
    <mergeCell ref="D125:H125"/>
    <mergeCell ref="N125:R125"/>
    <mergeCell ref="A127:C127"/>
    <mergeCell ref="K127:M127"/>
    <mergeCell ref="A132:C132"/>
    <mergeCell ref="K132:M132"/>
    <mergeCell ref="A137:C137"/>
    <mergeCell ref="K137:M137"/>
    <mergeCell ref="A138:C139"/>
    <mergeCell ref="K138:M139"/>
    <mergeCell ref="A140:C141"/>
    <mergeCell ref="K140:M14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7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5" activeCellId="0" sqref="K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99" t="str">
        <f aca="false">Engagés!$A$4</f>
        <v>TYPE COMPETITION</v>
      </c>
      <c r="B1" s="199"/>
      <c r="C1" s="199"/>
      <c r="D1" s="199"/>
      <c r="E1" s="199"/>
      <c r="F1" s="199"/>
      <c r="G1" s="199"/>
      <c r="H1" s="199"/>
      <c r="I1" s="200"/>
      <c r="J1" s="201"/>
      <c r="K1" s="199" t="str">
        <f aca="false">Engagés!$A$4</f>
        <v>TYPE COMPETITION</v>
      </c>
      <c r="L1" s="199"/>
      <c r="M1" s="199"/>
      <c r="N1" s="199"/>
      <c r="O1" s="199"/>
      <c r="P1" s="199"/>
      <c r="Q1" s="199"/>
      <c r="R1" s="199"/>
    </row>
    <row r="2" customFormat="false" ht="17" hidden="false" customHeight="true" outlineLevel="0" collapsed="false">
      <c r="A2" s="202"/>
      <c r="B2" s="203"/>
      <c r="C2" s="203"/>
      <c r="D2" s="204" t="s">
        <v>146</v>
      </c>
      <c r="E2" s="205"/>
      <c r="F2" s="203"/>
      <c r="G2" s="203"/>
      <c r="H2" s="206"/>
      <c r="I2" s="200"/>
      <c r="J2" s="201"/>
      <c r="K2" s="202"/>
      <c r="L2" s="203"/>
      <c r="M2" s="203"/>
      <c r="N2" s="204" t="s">
        <v>146</v>
      </c>
      <c r="O2" s="205"/>
      <c r="P2" s="203"/>
      <c r="Q2" s="203"/>
      <c r="R2" s="206"/>
    </row>
    <row r="3" customFormat="false" ht="28.35" hidden="false" customHeight="true" outlineLevel="0" collapsed="false">
      <c r="A3" s="207"/>
      <c r="B3" s="208" t="str">
        <f aca="false">Engagés!$A$7</f>
        <v>DATE</v>
      </c>
      <c r="C3" s="208"/>
      <c r="D3" s="208"/>
      <c r="E3" s="208"/>
      <c r="F3" s="208"/>
      <c r="G3" s="208"/>
      <c r="H3" s="206"/>
      <c r="I3" s="200"/>
      <c r="J3" s="201"/>
      <c r="K3" s="207"/>
      <c r="L3" s="208" t="str">
        <f aca="false">Engagés!$A$7</f>
        <v>DATE</v>
      </c>
      <c r="M3" s="208"/>
      <c r="N3" s="208"/>
      <c r="O3" s="208"/>
      <c r="P3" s="208"/>
      <c r="Q3" s="208"/>
      <c r="R3" s="206"/>
    </row>
    <row r="4" customFormat="false" ht="17" hidden="false" customHeight="true" outlineLevel="0" collapsed="false">
      <c r="A4" s="209"/>
      <c r="B4" s="210"/>
      <c r="C4" s="210"/>
      <c r="D4" s="210"/>
      <c r="E4" s="203"/>
      <c r="F4" s="203"/>
      <c r="G4" s="203"/>
      <c r="H4" s="206"/>
      <c r="I4" s="200"/>
      <c r="J4" s="201"/>
      <c r="K4" s="209"/>
      <c r="L4" s="210"/>
      <c r="M4" s="210"/>
      <c r="N4" s="210"/>
      <c r="O4" s="203"/>
      <c r="P4" s="203"/>
      <c r="Q4" s="203"/>
      <c r="R4" s="206"/>
    </row>
    <row r="5" customFormat="false" ht="17" hidden="false" customHeight="true" outlineLevel="0" collapsed="false">
      <c r="A5" s="202"/>
      <c r="B5" s="203" t="s">
        <v>48</v>
      </c>
      <c r="C5" s="211"/>
      <c r="E5" s="203" t="s">
        <v>63</v>
      </c>
      <c r="F5" s="203"/>
      <c r="G5" s="203"/>
      <c r="H5" s="206"/>
      <c r="I5" s="200"/>
      <c r="J5" s="201"/>
      <c r="K5" s="202"/>
      <c r="L5" s="203" t="s">
        <v>48</v>
      </c>
      <c r="M5" s="211"/>
      <c r="O5" s="203" t="s">
        <v>63</v>
      </c>
      <c r="P5" s="203"/>
      <c r="Q5" s="203"/>
      <c r="R5" s="206"/>
    </row>
    <row r="6" customFormat="false" ht="17" hidden="false" customHeight="true" outlineLevel="0" collapsed="false">
      <c r="A6" s="212" t="s">
        <v>147</v>
      </c>
      <c r="B6" s="213"/>
      <c r="C6" s="213"/>
      <c r="D6" s="213"/>
      <c r="E6" s="213"/>
      <c r="F6" s="213"/>
      <c r="G6" s="213"/>
      <c r="H6" s="214"/>
      <c r="I6" s="200"/>
      <c r="J6" s="201"/>
      <c r="K6" s="212" t="s">
        <v>147</v>
      </c>
      <c r="L6" s="213"/>
      <c r="M6" s="213"/>
      <c r="N6" s="213"/>
      <c r="O6" s="213"/>
      <c r="P6" s="213"/>
      <c r="Q6" s="213"/>
      <c r="R6" s="214"/>
    </row>
    <row r="7" customFormat="false" ht="17" hidden="false" customHeight="true" outlineLevel="0" collapsed="false">
      <c r="A7" s="202"/>
      <c r="B7" s="203"/>
      <c r="C7" s="203"/>
      <c r="D7" s="215" t="s">
        <v>70</v>
      </c>
      <c r="E7" s="215"/>
      <c r="F7" s="215"/>
      <c r="G7" s="215"/>
      <c r="H7" s="215"/>
      <c r="I7" s="200"/>
      <c r="J7" s="201"/>
      <c r="K7" s="202"/>
      <c r="L7" s="203"/>
      <c r="M7" s="203"/>
      <c r="N7" s="215" t="s">
        <v>70</v>
      </c>
      <c r="O7" s="215"/>
      <c r="P7" s="215"/>
      <c r="Q7" s="215"/>
      <c r="R7" s="215"/>
    </row>
    <row r="8" customFormat="false" ht="17" hidden="false" customHeight="true" outlineLevel="0" collapsed="false">
      <c r="A8" s="216" t="s">
        <v>148</v>
      </c>
      <c r="B8" s="216"/>
      <c r="C8" s="216"/>
      <c r="D8" s="217" t="n">
        <v>1</v>
      </c>
      <c r="E8" s="217" t="n">
        <v>2</v>
      </c>
      <c r="F8" s="217" t="n">
        <v>3</v>
      </c>
      <c r="G8" s="217" t="n">
        <v>4</v>
      </c>
      <c r="H8" s="217" t="n">
        <v>5</v>
      </c>
      <c r="I8" s="200"/>
      <c r="J8" s="201"/>
      <c r="K8" s="216" t="s">
        <v>148</v>
      </c>
      <c r="L8" s="216"/>
      <c r="M8" s="216"/>
      <c r="N8" s="217" t="n">
        <v>1</v>
      </c>
      <c r="O8" s="217" t="n">
        <v>2</v>
      </c>
      <c r="P8" s="217" t="n">
        <v>3</v>
      </c>
      <c r="Q8" s="217" t="n">
        <v>4</v>
      </c>
      <c r="R8" s="217" t="n">
        <v>5</v>
      </c>
    </row>
    <row r="9" customFormat="false" ht="17" hidden="false" customHeight="true" outlineLevel="0" collapsed="false">
      <c r="A9" s="216"/>
      <c r="B9" s="218"/>
      <c r="C9" s="218"/>
      <c r="D9" s="219" t="s">
        <v>149</v>
      </c>
      <c r="E9" s="219"/>
      <c r="F9" s="219"/>
      <c r="G9" s="219"/>
      <c r="H9" s="219"/>
      <c r="I9" s="200"/>
      <c r="J9" s="201"/>
      <c r="K9" s="216"/>
      <c r="L9" s="218"/>
      <c r="M9" s="218"/>
      <c r="N9" s="219" t="s">
        <v>149</v>
      </c>
      <c r="O9" s="219"/>
      <c r="P9" s="219"/>
      <c r="Q9" s="219"/>
      <c r="R9" s="219"/>
    </row>
    <row r="10" customFormat="false" ht="17" hidden="false" customHeight="true" outlineLevel="0" collapsed="false">
      <c r="A10" s="220"/>
      <c r="B10" s="221"/>
      <c r="C10" s="203"/>
      <c r="D10" s="222"/>
      <c r="E10" s="222"/>
      <c r="F10" s="222"/>
      <c r="G10" s="222"/>
      <c r="H10" s="222"/>
      <c r="I10" s="200"/>
      <c r="J10" s="201"/>
      <c r="K10" s="220"/>
      <c r="L10" s="221"/>
      <c r="M10" s="203"/>
      <c r="N10" s="222"/>
      <c r="O10" s="222"/>
      <c r="P10" s="222"/>
      <c r="Q10" s="222"/>
      <c r="R10" s="222"/>
    </row>
    <row r="11" customFormat="false" ht="17" hidden="false" customHeight="true" outlineLevel="0" collapsed="false">
      <c r="A11" s="223"/>
      <c r="B11" s="223"/>
      <c r="C11" s="223"/>
      <c r="D11" s="222"/>
      <c r="E11" s="222"/>
      <c r="F11" s="222"/>
      <c r="G11" s="222"/>
      <c r="H11" s="222"/>
      <c r="I11" s="200"/>
      <c r="J11" s="201"/>
      <c r="K11" s="223"/>
      <c r="L11" s="223"/>
      <c r="M11" s="223"/>
      <c r="N11" s="222"/>
      <c r="O11" s="222"/>
      <c r="P11" s="222"/>
      <c r="Q11" s="222"/>
      <c r="R11" s="222"/>
    </row>
    <row r="12" customFormat="false" ht="17" hidden="false" customHeight="true" outlineLevel="0" collapsed="false">
      <c r="A12" s="202"/>
      <c r="B12" s="203"/>
      <c r="C12" s="224"/>
      <c r="D12" s="225"/>
      <c r="E12" s="225"/>
      <c r="F12" s="225"/>
      <c r="G12" s="225"/>
      <c r="H12" s="225"/>
      <c r="I12" s="200"/>
      <c r="J12" s="201"/>
      <c r="K12" s="202"/>
      <c r="L12" s="203"/>
      <c r="M12" s="224"/>
      <c r="N12" s="225"/>
      <c r="O12" s="225"/>
      <c r="P12" s="225"/>
      <c r="Q12" s="225"/>
      <c r="R12" s="225"/>
    </row>
    <row r="13" customFormat="false" ht="17" hidden="false" customHeight="true" outlineLevel="0" collapsed="false">
      <c r="A13" s="226"/>
      <c r="B13" s="203"/>
      <c r="C13" s="203"/>
      <c r="D13" s="227"/>
      <c r="E13" s="227"/>
      <c r="F13" s="227"/>
      <c r="G13" s="227"/>
      <c r="H13" s="227"/>
      <c r="I13" s="200"/>
      <c r="J13" s="201"/>
      <c r="K13" s="226"/>
      <c r="L13" s="203"/>
      <c r="M13" s="203"/>
      <c r="N13" s="227"/>
      <c r="O13" s="227"/>
      <c r="P13" s="227"/>
      <c r="Q13" s="227"/>
      <c r="R13" s="227"/>
    </row>
    <row r="14" customFormat="false" ht="17" hidden="false" customHeight="true" outlineLevel="0" collapsed="false">
      <c r="A14" s="202"/>
      <c r="B14" s="228" t="s">
        <v>150</v>
      </c>
      <c r="C14" s="203"/>
      <c r="D14" s="229"/>
      <c r="E14" s="229"/>
      <c r="F14" s="229"/>
      <c r="G14" s="229"/>
      <c r="H14" s="229"/>
      <c r="I14" s="200"/>
      <c r="J14" s="201"/>
      <c r="K14" s="202"/>
      <c r="L14" s="228" t="s">
        <v>150</v>
      </c>
      <c r="M14" s="203"/>
      <c r="N14" s="229"/>
      <c r="O14" s="229"/>
      <c r="P14" s="229"/>
      <c r="Q14" s="229"/>
      <c r="R14" s="229"/>
    </row>
    <row r="15" customFormat="false" ht="17" hidden="false" customHeight="true" outlineLevel="0" collapsed="false">
      <c r="A15" s="220"/>
      <c r="B15" s="230"/>
      <c r="C15" s="203"/>
      <c r="D15" s="231"/>
      <c r="E15" s="231"/>
      <c r="F15" s="231"/>
      <c r="G15" s="231"/>
      <c r="H15" s="231"/>
      <c r="I15" s="200"/>
      <c r="J15" s="201"/>
      <c r="K15" s="220"/>
      <c r="L15" s="230"/>
      <c r="M15" s="203"/>
      <c r="N15" s="231"/>
      <c r="O15" s="231"/>
      <c r="P15" s="231"/>
      <c r="Q15" s="231"/>
      <c r="R15" s="231"/>
    </row>
    <row r="16" customFormat="false" ht="17" hidden="false" customHeight="true" outlineLevel="0" collapsed="false">
      <c r="A16" s="223"/>
      <c r="B16" s="223"/>
      <c r="C16" s="223"/>
      <c r="D16" s="222"/>
      <c r="E16" s="222"/>
      <c r="F16" s="222"/>
      <c r="G16" s="222"/>
      <c r="H16" s="222"/>
      <c r="I16" s="200"/>
      <c r="J16" s="201"/>
      <c r="K16" s="223"/>
      <c r="L16" s="223"/>
      <c r="M16" s="223"/>
      <c r="N16" s="222"/>
      <c r="O16" s="222"/>
      <c r="P16" s="222"/>
      <c r="Q16" s="222"/>
      <c r="R16" s="222"/>
    </row>
    <row r="17" customFormat="false" ht="17" hidden="false" customHeight="true" outlineLevel="0" collapsed="false">
      <c r="A17" s="202"/>
      <c r="B17" s="203"/>
      <c r="C17" s="224"/>
      <c r="D17" s="225"/>
      <c r="E17" s="225"/>
      <c r="F17" s="225"/>
      <c r="G17" s="225"/>
      <c r="H17" s="225"/>
      <c r="I17" s="200"/>
      <c r="J17" s="201"/>
      <c r="K17" s="202"/>
      <c r="L17" s="203"/>
      <c r="M17" s="224"/>
      <c r="N17" s="225"/>
      <c r="O17" s="225"/>
      <c r="P17" s="225"/>
      <c r="Q17" s="225"/>
      <c r="R17" s="225"/>
    </row>
    <row r="18" customFormat="false" ht="17" hidden="false" customHeight="true" outlineLevel="0" collapsed="false">
      <c r="A18" s="226"/>
      <c r="B18" s="203"/>
      <c r="C18" s="203"/>
      <c r="D18" s="227"/>
      <c r="E18" s="227"/>
      <c r="F18" s="227"/>
      <c r="G18" s="227"/>
      <c r="H18" s="227"/>
      <c r="I18" s="200"/>
      <c r="J18" s="201"/>
      <c r="K18" s="226"/>
      <c r="L18" s="203"/>
      <c r="M18" s="203"/>
      <c r="N18" s="227"/>
      <c r="O18" s="227"/>
      <c r="P18" s="227"/>
      <c r="Q18" s="227"/>
      <c r="R18" s="227"/>
    </row>
    <row r="19" customFormat="false" ht="17" hidden="false" customHeight="true" outlineLevel="0" collapsed="false">
      <c r="A19" s="202"/>
      <c r="B19" s="203"/>
      <c r="C19" s="203"/>
      <c r="D19" s="229"/>
      <c r="E19" s="229"/>
      <c r="F19" s="229"/>
      <c r="G19" s="229"/>
      <c r="H19" s="229"/>
      <c r="I19" s="200"/>
      <c r="J19" s="201"/>
      <c r="K19" s="202"/>
      <c r="L19" s="203"/>
      <c r="M19" s="203"/>
      <c r="N19" s="229"/>
      <c r="O19" s="229"/>
      <c r="P19" s="229"/>
      <c r="Q19" s="229"/>
      <c r="R19" s="229"/>
    </row>
    <row r="20" customFormat="false" ht="17" hidden="false" customHeight="true" outlineLevel="0" collapsed="false">
      <c r="A20" s="202"/>
      <c r="B20" s="203"/>
      <c r="C20" s="203"/>
      <c r="D20" s="203"/>
      <c r="E20" s="203"/>
      <c r="F20" s="203"/>
      <c r="G20" s="203"/>
      <c r="H20" s="206"/>
      <c r="I20" s="200"/>
      <c r="J20" s="201"/>
      <c r="K20" s="202"/>
      <c r="L20" s="203"/>
      <c r="M20" s="203"/>
      <c r="N20" s="203"/>
      <c r="O20" s="203"/>
      <c r="P20" s="203"/>
      <c r="Q20" s="203"/>
      <c r="R20" s="206"/>
    </row>
    <row r="21" customFormat="false" ht="17" hidden="false" customHeight="true" outlineLevel="0" collapsed="false">
      <c r="A21" s="232" t="s">
        <v>151</v>
      </c>
      <c r="B21" s="232"/>
      <c r="C21" s="232"/>
      <c r="D21" s="233" t="s">
        <v>152</v>
      </c>
      <c r="E21" s="233" t="s">
        <v>153</v>
      </c>
      <c r="F21" s="233" t="s">
        <v>154</v>
      </c>
      <c r="G21" s="203"/>
      <c r="H21" s="206"/>
      <c r="I21" s="200"/>
      <c r="J21" s="201"/>
      <c r="K21" s="232" t="s">
        <v>151</v>
      </c>
      <c r="L21" s="232"/>
      <c r="M21" s="232"/>
      <c r="N21" s="233" t="s">
        <v>152</v>
      </c>
      <c r="O21" s="233" t="s">
        <v>153</v>
      </c>
      <c r="P21" s="233" t="s">
        <v>154</v>
      </c>
      <c r="Q21" s="203"/>
      <c r="R21" s="206"/>
    </row>
    <row r="22" customFormat="false" ht="17" hidden="false" customHeight="true" outlineLevel="0" collapsed="false">
      <c r="A22" s="234"/>
      <c r="B22" s="234"/>
      <c r="C22" s="234"/>
      <c r="D22" s="231"/>
      <c r="E22" s="231"/>
      <c r="F22" s="231"/>
      <c r="G22" s="203"/>
      <c r="H22" s="206"/>
      <c r="I22" s="200"/>
      <c r="J22" s="201"/>
      <c r="K22" s="234"/>
      <c r="L22" s="234"/>
      <c r="M22" s="234"/>
      <c r="N22" s="231"/>
      <c r="O22" s="231"/>
      <c r="P22" s="231"/>
      <c r="Q22" s="203"/>
      <c r="R22" s="206"/>
    </row>
    <row r="23" customFormat="false" ht="17" hidden="false" customHeight="true" outlineLevel="0" collapsed="false">
      <c r="A23" s="234"/>
      <c r="B23" s="234"/>
      <c r="C23" s="234"/>
      <c r="D23" s="225"/>
      <c r="E23" s="225"/>
      <c r="F23" s="225"/>
      <c r="G23" s="203"/>
      <c r="H23" s="206"/>
      <c r="I23" s="200"/>
      <c r="J23" s="201"/>
      <c r="K23" s="234"/>
      <c r="L23" s="234"/>
      <c r="M23" s="234"/>
      <c r="N23" s="225"/>
      <c r="O23" s="225"/>
      <c r="P23" s="225"/>
      <c r="Q23" s="203"/>
      <c r="R23" s="206"/>
    </row>
    <row r="24" customFormat="false" ht="17" hidden="false" customHeight="true" outlineLevel="0" collapsed="false">
      <c r="A24" s="235"/>
      <c r="B24" s="235"/>
      <c r="C24" s="235"/>
      <c r="D24" s="231"/>
      <c r="E24" s="231"/>
      <c r="F24" s="231"/>
      <c r="G24" s="203"/>
      <c r="H24" s="206"/>
      <c r="I24" s="200"/>
      <c r="J24" s="201"/>
      <c r="K24" s="235"/>
      <c r="L24" s="235"/>
      <c r="M24" s="235"/>
      <c r="N24" s="231"/>
      <c r="O24" s="231"/>
      <c r="P24" s="231"/>
      <c r="Q24" s="203"/>
      <c r="R24" s="206"/>
    </row>
    <row r="25" customFormat="false" ht="17" hidden="false" customHeight="true" outlineLevel="0" collapsed="false">
      <c r="A25" s="235"/>
      <c r="B25" s="235"/>
      <c r="C25" s="235"/>
      <c r="D25" s="225"/>
      <c r="E25" s="225"/>
      <c r="F25" s="225"/>
      <c r="G25" s="203"/>
      <c r="H25" s="206"/>
      <c r="I25" s="200"/>
      <c r="J25" s="201"/>
      <c r="K25" s="235"/>
      <c r="L25" s="235"/>
      <c r="M25" s="235"/>
      <c r="N25" s="225"/>
      <c r="O25" s="225"/>
      <c r="P25" s="225"/>
      <c r="Q25" s="203"/>
      <c r="R25" s="206"/>
    </row>
    <row r="26" customFormat="false" ht="17" hidden="false" customHeight="true" outlineLevel="0" collapsed="false">
      <c r="A26" s="236" t="s">
        <v>155</v>
      </c>
      <c r="B26" s="203"/>
      <c r="C26" s="203"/>
      <c r="D26" s="203"/>
      <c r="E26" s="203"/>
      <c r="F26" s="203"/>
      <c r="G26" s="203"/>
      <c r="H26" s="206"/>
      <c r="I26" s="200"/>
      <c r="J26" s="201"/>
      <c r="K26" s="236" t="s">
        <v>155</v>
      </c>
      <c r="L26" s="203"/>
      <c r="M26" s="203"/>
      <c r="N26" s="203"/>
      <c r="O26" s="203"/>
      <c r="P26" s="203"/>
      <c r="Q26" s="203"/>
      <c r="R26" s="206"/>
    </row>
    <row r="27" customFormat="false" ht="17" hidden="false" customHeight="true" outlineLevel="0" collapsed="false">
      <c r="A27" s="202"/>
      <c r="B27" s="203"/>
      <c r="C27" s="203"/>
      <c r="D27" s="203"/>
      <c r="E27" s="203"/>
      <c r="F27" s="203"/>
      <c r="G27" s="203"/>
      <c r="H27" s="206"/>
      <c r="I27" s="200"/>
      <c r="J27" s="201"/>
      <c r="K27" s="202"/>
      <c r="L27" s="203"/>
      <c r="M27" s="203"/>
      <c r="N27" s="203"/>
      <c r="O27" s="203"/>
      <c r="P27" s="203"/>
      <c r="Q27" s="203"/>
      <c r="R27" s="206"/>
    </row>
    <row r="28" customFormat="false" ht="17" hidden="false" customHeight="true" outlineLevel="0" collapsed="false">
      <c r="A28" s="237" t="s">
        <v>156</v>
      </c>
      <c r="B28" s="238"/>
      <c r="C28" s="238"/>
      <c r="D28" s="238"/>
      <c r="E28" s="238"/>
      <c r="F28" s="238"/>
      <c r="G28" s="238"/>
      <c r="H28" s="239"/>
      <c r="I28" s="200"/>
      <c r="J28" s="201"/>
      <c r="K28" s="237" t="s">
        <v>156</v>
      </c>
      <c r="L28" s="238"/>
      <c r="M28" s="238"/>
      <c r="N28" s="238"/>
      <c r="O28" s="238"/>
      <c r="P28" s="238"/>
      <c r="Q28" s="238"/>
      <c r="R28" s="239"/>
    </row>
    <row r="29" customFormat="false" ht="14.15" hidden="false" customHeight="true" outlineLevel="0" collapsed="false">
      <c r="A29" s="240"/>
      <c r="B29" s="240"/>
      <c r="C29" s="240"/>
      <c r="D29" s="240"/>
      <c r="E29" s="240"/>
      <c r="F29" s="240"/>
      <c r="G29" s="240"/>
      <c r="H29" s="240"/>
      <c r="I29" s="241"/>
      <c r="J29" s="242"/>
      <c r="K29" s="240"/>
      <c r="L29" s="240"/>
      <c r="M29" s="240"/>
      <c r="N29" s="240"/>
      <c r="O29" s="240"/>
      <c r="P29" s="240"/>
      <c r="Q29" s="240"/>
      <c r="R29" s="240"/>
    </row>
    <row r="30" customFormat="false" ht="14.15" hidden="false" customHeight="true" outlineLevel="0" collapsed="false">
      <c r="A30" s="243"/>
      <c r="B30" s="243"/>
      <c r="C30" s="243"/>
      <c r="D30" s="243"/>
      <c r="E30" s="243"/>
      <c r="F30" s="243"/>
      <c r="G30" s="243"/>
      <c r="H30" s="243"/>
      <c r="I30" s="244"/>
      <c r="J30" s="245"/>
      <c r="K30" s="243"/>
      <c r="L30" s="243"/>
      <c r="M30" s="243"/>
      <c r="N30" s="243"/>
      <c r="O30" s="243"/>
      <c r="P30" s="243"/>
      <c r="Q30" s="243"/>
      <c r="R30" s="243"/>
    </row>
    <row r="31" customFormat="false" ht="28.35" hidden="false" customHeight="true" outlineLevel="0" collapsed="false">
      <c r="A31" s="199" t="str">
        <f aca="false">Engagés!$A$4</f>
        <v>TYPE COMPETITION</v>
      </c>
      <c r="B31" s="199"/>
      <c r="C31" s="199"/>
      <c r="D31" s="199"/>
      <c r="E31" s="199"/>
      <c r="F31" s="199"/>
      <c r="G31" s="199"/>
      <c r="H31" s="199"/>
      <c r="I31" s="200"/>
      <c r="J31" s="201"/>
      <c r="K31" s="199" t="str">
        <f aca="false">Engagés!$A$4</f>
        <v>TYPE COMPETITION</v>
      </c>
      <c r="L31" s="199"/>
      <c r="M31" s="199"/>
      <c r="N31" s="199"/>
      <c r="O31" s="199"/>
      <c r="P31" s="199"/>
      <c r="Q31" s="199"/>
      <c r="R31" s="199"/>
      <c r="U31" s="246"/>
    </row>
    <row r="32" customFormat="false" ht="17" hidden="false" customHeight="true" outlineLevel="0" collapsed="false">
      <c r="A32" s="202"/>
      <c r="B32" s="203"/>
      <c r="C32" s="203"/>
      <c r="D32" s="204" t="s">
        <v>146</v>
      </c>
      <c r="E32" s="205"/>
      <c r="F32" s="203"/>
      <c r="G32" s="203"/>
      <c r="H32" s="206"/>
      <c r="I32" s="200"/>
      <c r="J32" s="201"/>
      <c r="K32" s="202"/>
      <c r="L32" s="203"/>
      <c r="M32" s="203"/>
      <c r="N32" s="204" t="s">
        <v>146</v>
      </c>
      <c r="O32" s="205"/>
      <c r="P32" s="203"/>
      <c r="Q32" s="203"/>
      <c r="R32" s="206"/>
    </row>
    <row r="33" customFormat="false" ht="28.35" hidden="false" customHeight="true" outlineLevel="0" collapsed="false">
      <c r="A33" s="207"/>
      <c r="B33" s="208" t="str">
        <f aca="false">Engagés!$A$7</f>
        <v>DATE</v>
      </c>
      <c r="C33" s="208"/>
      <c r="D33" s="208"/>
      <c r="E33" s="208"/>
      <c r="F33" s="208"/>
      <c r="G33" s="208"/>
      <c r="H33" s="206"/>
      <c r="I33" s="200"/>
      <c r="J33" s="201"/>
      <c r="K33" s="207"/>
      <c r="L33" s="208" t="str">
        <f aca="false">Engagés!$A$7</f>
        <v>DATE</v>
      </c>
      <c r="M33" s="208"/>
      <c r="N33" s="208"/>
      <c r="O33" s="208"/>
      <c r="P33" s="208"/>
      <c r="Q33" s="208"/>
      <c r="R33" s="206"/>
    </row>
    <row r="34" customFormat="false" ht="17" hidden="false" customHeight="true" outlineLevel="0" collapsed="false">
      <c r="A34" s="209"/>
      <c r="B34" s="210"/>
      <c r="C34" s="210"/>
      <c r="D34" s="210"/>
      <c r="E34" s="203"/>
      <c r="F34" s="203"/>
      <c r="G34" s="203"/>
      <c r="H34" s="206"/>
      <c r="I34" s="200"/>
      <c r="J34" s="201"/>
      <c r="K34" s="209"/>
      <c r="L34" s="210"/>
      <c r="M34" s="210"/>
      <c r="N34" s="210"/>
      <c r="O34" s="203"/>
      <c r="P34" s="203"/>
      <c r="Q34" s="203"/>
      <c r="R34" s="206"/>
    </row>
    <row r="35" customFormat="false" ht="17" hidden="false" customHeight="true" outlineLevel="0" collapsed="false">
      <c r="A35" s="202"/>
      <c r="B35" s="203" t="s">
        <v>48</v>
      </c>
      <c r="C35" s="211"/>
      <c r="E35" s="203" t="s">
        <v>63</v>
      </c>
      <c r="F35" s="203"/>
      <c r="G35" s="203"/>
      <c r="H35" s="206"/>
      <c r="I35" s="200"/>
      <c r="J35" s="201"/>
      <c r="K35" s="202"/>
      <c r="L35" s="203" t="s">
        <v>48</v>
      </c>
      <c r="M35" s="211"/>
      <c r="O35" s="203" t="s">
        <v>63</v>
      </c>
      <c r="P35" s="203"/>
      <c r="Q35" s="203"/>
      <c r="R35" s="206"/>
    </row>
    <row r="36" customFormat="false" ht="17" hidden="false" customHeight="true" outlineLevel="0" collapsed="false">
      <c r="A36" s="212" t="s">
        <v>147</v>
      </c>
      <c r="B36" s="213"/>
      <c r="C36" s="213"/>
      <c r="D36" s="213"/>
      <c r="E36" s="213"/>
      <c r="F36" s="213"/>
      <c r="G36" s="213"/>
      <c r="H36" s="214"/>
      <c r="I36" s="200"/>
      <c r="J36" s="201"/>
      <c r="K36" s="212" t="s">
        <v>147</v>
      </c>
      <c r="L36" s="213"/>
      <c r="M36" s="213"/>
      <c r="N36" s="213"/>
      <c r="O36" s="213"/>
      <c r="P36" s="213"/>
      <c r="Q36" s="213"/>
      <c r="R36" s="214"/>
    </row>
    <row r="37" customFormat="false" ht="17" hidden="false" customHeight="true" outlineLevel="0" collapsed="false">
      <c r="A37" s="202"/>
      <c r="B37" s="203"/>
      <c r="C37" s="203"/>
      <c r="D37" s="215" t="s">
        <v>70</v>
      </c>
      <c r="E37" s="215"/>
      <c r="F37" s="215"/>
      <c r="G37" s="215"/>
      <c r="H37" s="215"/>
      <c r="I37" s="200"/>
      <c r="J37" s="201"/>
      <c r="K37" s="202"/>
      <c r="L37" s="203"/>
      <c r="M37" s="203"/>
      <c r="N37" s="215" t="s">
        <v>70</v>
      </c>
      <c r="O37" s="215"/>
      <c r="P37" s="215"/>
      <c r="Q37" s="215"/>
      <c r="R37" s="215"/>
    </row>
    <row r="38" customFormat="false" ht="17" hidden="false" customHeight="true" outlineLevel="0" collapsed="false">
      <c r="A38" s="216" t="s">
        <v>148</v>
      </c>
      <c r="B38" s="216"/>
      <c r="C38" s="216"/>
      <c r="D38" s="217" t="n">
        <v>1</v>
      </c>
      <c r="E38" s="217" t="n">
        <v>2</v>
      </c>
      <c r="F38" s="217" t="n">
        <v>3</v>
      </c>
      <c r="G38" s="217" t="n">
        <v>4</v>
      </c>
      <c r="H38" s="217" t="n">
        <v>5</v>
      </c>
      <c r="I38" s="200"/>
      <c r="J38" s="201"/>
      <c r="K38" s="216" t="s">
        <v>148</v>
      </c>
      <c r="L38" s="216"/>
      <c r="M38" s="216"/>
      <c r="N38" s="217" t="n">
        <v>1</v>
      </c>
      <c r="O38" s="217" t="n">
        <v>2</v>
      </c>
      <c r="P38" s="217" t="n">
        <v>3</v>
      </c>
      <c r="Q38" s="217" t="n">
        <v>4</v>
      </c>
      <c r="R38" s="217" t="n">
        <v>5</v>
      </c>
    </row>
    <row r="39" customFormat="false" ht="17" hidden="false" customHeight="true" outlineLevel="0" collapsed="false">
      <c r="A39" s="216"/>
      <c r="B39" s="218"/>
      <c r="C39" s="218"/>
      <c r="D39" s="219" t="s">
        <v>149</v>
      </c>
      <c r="E39" s="219"/>
      <c r="F39" s="219"/>
      <c r="G39" s="219"/>
      <c r="H39" s="219"/>
      <c r="I39" s="200"/>
      <c r="J39" s="201"/>
      <c r="K39" s="216"/>
      <c r="L39" s="218"/>
      <c r="M39" s="218"/>
      <c r="N39" s="219" t="s">
        <v>149</v>
      </c>
      <c r="O39" s="219"/>
      <c r="P39" s="219"/>
      <c r="Q39" s="219"/>
      <c r="R39" s="219"/>
    </row>
    <row r="40" customFormat="false" ht="17" hidden="false" customHeight="true" outlineLevel="0" collapsed="false">
      <c r="A40" s="220"/>
      <c r="B40" s="221"/>
      <c r="C40" s="203"/>
      <c r="D40" s="222"/>
      <c r="E40" s="222"/>
      <c r="F40" s="222"/>
      <c r="G40" s="222"/>
      <c r="H40" s="222"/>
      <c r="I40" s="200"/>
      <c r="J40" s="201"/>
      <c r="K40" s="220"/>
      <c r="L40" s="221"/>
      <c r="M40" s="203"/>
      <c r="N40" s="222"/>
      <c r="O40" s="222"/>
      <c r="P40" s="222"/>
      <c r="Q40" s="222"/>
      <c r="R40" s="222"/>
    </row>
    <row r="41" customFormat="false" ht="17" hidden="false" customHeight="true" outlineLevel="0" collapsed="false">
      <c r="A41" s="223"/>
      <c r="B41" s="223"/>
      <c r="C41" s="223"/>
      <c r="D41" s="222"/>
      <c r="E41" s="222"/>
      <c r="F41" s="222"/>
      <c r="G41" s="222"/>
      <c r="H41" s="222"/>
      <c r="I41" s="200"/>
      <c r="J41" s="201"/>
      <c r="K41" s="223"/>
      <c r="L41" s="223"/>
      <c r="M41" s="223"/>
      <c r="N41" s="222"/>
      <c r="O41" s="222"/>
      <c r="P41" s="222"/>
      <c r="Q41" s="222"/>
      <c r="R41" s="222"/>
    </row>
    <row r="42" customFormat="false" ht="17" hidden="false" customHeight="true" outlineLevel="0" collapsed="false">
      <c r="A42" s="202"/>
      <c r="B42" s="203"/>
      <c r="C42" s="224"/>
      <c r="D42" s="225"/>
      <c r="E42" s="225"/>
      <c r="F42" s="225"/>
      <c r="G42" s="225"/>
      <c r="H42" s="225"/>
      <c r="I42" s="200"/>
      <c r="J42" s="201"/>
      <c r="K42" s="202"/>
      <c r="L42" s="203"/>
      <c r="M42" s="224"/>
      <c r="N42" s="225"/>
      <c r="O42" s="225"/>
      <c r="P42" s="225"/>
      <c r="Q42" s="225"/>
      <c r="R42" s="225"/>
    </row>
    <row r="43" customFormat="false" ht="17" hidden="false" customHeight="true" outlineLevel="0" collapsed="false">
      <c r="A43" s="226"/>
      <c r="B43" s="203"/>
      <c r="C43" s="203"/>
      <c r="D43" s="227"/>
      <c r="E43" s="227"/>
      <c r="F43" s="227"/>
      <c r="G43" s="227"/>
      <c r="H43" s="227"/>
      <c r="I43" s="200"/>
      <c r="J43" s="201"/>
      <c r="K43" s="226"/>
      <c r="L43" s="203"/>
      <c r="M43" s="203"/>
      <c r="N43" s="227"/>
      <c r="O43" s="227"/>
      <c r="P43" s="227"/>
      <c r="Q43" s="227"/>
      <c r="R43" s="227"/>
    </row>
    <row r="44" customFormat="false" ht="17" hidden="false" customHeight="true" outlineLevel="0" collapsed="false">
      <c r="A44" s="202"/>
      <c r="B44" s="228" t="s">
        <v>150</v>
      </c>
      <c r="C44" s="203"/>
      <c r="D44" s="229"/>
      <c r="E44" s="229"/>
      <c r="F44" s="229"/>
      <c r="G44" s="229"/>
      <c r="H44" s="229"/>
      <c r="I44" s="200"/>
      <c r="J44" s="201"/>
      <c r="K44" s="202"/>
      <c r="L44" s="228" t="s">
        <v>150</v>
      </c>
      <c r="M44" s="203"/>
      <c r="N44" s="229"/>
      <c r="O44" s="229"/>
      <c r="P44" s="229"/>
      <c r="Q44" s="229"/>
      <c r="R44" s="229"/>
    </row>
    <row r="45" customFormat="false" ht="17" hidden="false" customHeight="true" outlineLevel="0" collapsed="false">
      <c r="A45" s="220"/>
      <c r="B45" s="230"/>
      <c r="C45" s="203"/>
      <c r="D45" s="231"/>
      <c r="E45" s="231"/>
      <c r="F45" s="231"/>
      <c r="G45" s="231"/>
      <c r="H45" s="231"/>
      <c r="I45" s="200"/>
      <c r="J45" s="201"/>
      <c r="K45" s="220"/>
      <c r="L45" s="230"/>
      <c r="M45" s="203"/>
      <c r="N45" s="231"/>
      <c r="O45" s="231"/>
      <c r="P45" s="231"/>
      <c r="Q45" s="231"/>
      <c r="R45" s="231"/>
    </row>
    <row r="46" customFormat="false" ht="17" hidden="false" customHeight="true" outlineLevel="0" collapsed="false">
      <c r="A46" s="223"/>
      <c r="B46" s="223"/>
      <c r="C46" s="223"/>
      <c r="D46" s="222"/>
      <c r="E46" s="222"/>
      <c r="F46" s="222"/>
      <c r="G46" s="222"/>
      <c r="H46" s="222"/>
      <c r="I46" s="200"/>
      <c r="J46" s="201"/>
      <c r="K46" s="223"/>
      <c r="L46" s="223"/>
      <c r="M46" s="223"/>
      <c r="N46" s="222"/>
      <c r="O46" s="222"/>
      <c r="P46" s="222"/>
      <c r="Q46" s="222"/>
      <c r="R46" s="222"/>
    </row>
    <row r="47" customFormat="false" ht="17" hidden="false" customHeight="true" outlineLevel="0" collapsed="false">
      <c r="A47" s="202"/>
      <c r="B47" s="203"/>
      <c r="C47" s="224"/>
      <c r="D47" s="225"/>
      <c r="E47" s="225"/>
      <c r="F47" s="225"/>
      <c r="G47" s="225"/>
      <c r="H47" s="225"/>
      <c r="I47" s="200"/>
      <c r="J47" s="201"/>
      <c r="K47" s="202"/>
      <c r="L47" s="203"/>
      <c r="M47" s="224"/>
      <c r="N47" s="225"/>
      <c r="O47" s="225"/>
      <c r="P47" s="225"/>
      <c r="Q47" s="225"/>
      <c r="R47" s="225"/>
    </row>
    <row r="48" customFormat="false" ht="17" hidden="false" customHeight="true" outlineLevel="0" collapsed="false">
      <c r="A48" s="226"/>
      <c r="B48" s="203"/>
      <c r="C48" s="203"/>
      <c r="D48" s="227"/>
      <c r="E48" s="227"/>
      <c r="F48" s="227"/>
      <c r="G48" s="227"/>
      <c r="H48" s="227"/>
      <c r="I48" s="200"/>
      <c r="J48" s="201"/>
      <c r="K48" s="226"/>
      <c r="L48" s="203"/>
      <c r="M48" s="203"/>
      <c r="N48" s="227"/>
      <c r="O48" s="227"/>
      <c r="P48" s="227"/>
      <c r="Q48" s="227"/>
      <c r="R48" s="227"/>
    </row>
    <row r="49" customFormat="false" ht="17" hidden="false" customHeight="true" outlineLevel="0" collapsed="false">
      <c r="A49" s="202"/>
      <c r="B49" s="203"/>
      <c r="C49" s="203"/>
      <c r="D49" s="229"/>
      <c r="E49" s="229"/>
      <c r="F49" s="229"/>
      <c r="G49" s="229"/>
      <c r="H49" s="229"/>
      <c r="I49" s="200"/>
      <c r="J49" s="201"/>
      <c r="K49" s="202"/>
      <c r="L49" s="203"/>
      <c r="M49" s="203"/>
      <c r="N49" s="229"/>
      <c r="O49" s="229"/>
      <c r="P49" s="229"/>
      <c r="Q49" s="229"/>
      <c r="R49" s="229"/>
    </row>
    <row r="50" customFormat="false" ht="17" hidden="false" customHeight="true" outlineLevel="0" collapsed="false">
      <c r="A50" s="202"/>
      <c r="B50" s="203"/>
      <c r="C50" s="203"/>
      <c r="D50" s="203"/>
      <c r="E50" s="203"/>
      <c r="F50" s="203"/>
      <c r="G50" s="203"/>
      <c r="H50" s="206"/>
      <c r="I50" s="200"/>
      <c r="J50" s="201"/>
      <c r="K50" s="202"/>
      <c r="L50" s="203"/>
      <c r="M50" s="203"/>
      <c r="N50" s="203"/>
      <c r="O50" s="203"/>
      <c r="P50" s="203"/>
      <c r="Q50" s="203"/>
      <c r="R50" s="206"/>
    </row>
    <row r="51" customFormat="false" ht="17" hidden="false" customHeight="true" outlineLevel="0" collapsed="false">
      <c r="A51" s="232" t="s">
        <v>151</v>
      </c>
      <c r="B51" s="232"/>
      <c r="C51" s="232"/>
      <c r="D51" s="233" t="s">
        <v>152</v>
      </c>
      <c r="E51" s="233" t="s">
        <v>153</v>
      </c>
      <c r="F51" s="233" t="s">
        <v>154</v>
      </c>
      <c r="G51" s="203"/>
      <c r="H51" s="206"/>
      <c r="I51" s="200"/>
      <c r="J51" s="201"/>
      <c r="K51" s="232" t="s">
        <v>151</v>
      </c>
      <c r="L51" s="232"/>
      <c r="M51" s="232"/>
      <c r="N51" s="233" t="s">
        <v>152</v>
      </c>
      <c r="O51" s="233" t="s">
        <v>153</v>
      </c>
      <c r="P51" s="233" t="s">
        <v>154</v>
      </c>
      <c r="Q51" s="203"/>
      <c r="R51" s="206"/>
    </row>
    <row r="52" customFormat="false" ht="17" hidden="false" customHeight="true" outlineLevel="0" collapsed="false">
      <c r="A52" s="234"/>
      <c r="B52" s="234"/>
      <c r="C52" s="234"/>
      <c r="D52" s="231"/>
      <c r="E52" s="231"/>
      <c r="F52" s="231"/>
      <c r="G52" s="203"/>
      <c r="H52" s="206"/>
      <c r="I52" s="200"/>
      <c r="J52" s="201"/>
      <c r="K52" s="234"/>
      <c r="L52" s="234"/>
      <c r="M52" s="234"/>
      <c r="N52" s="231"/>
      <c r="O52" s="231"/>
      <c r="P52" s="231"/>
      <c r="Q52" s="203"/>
      <c r="R52" s="206"/>
    </row>
    <row r="53" customFormat="false" ht="17" hidden="false" customHeight="true" outlineLevel="0" collapsed="false">
      <c r="A53" s="234"/>
      <c r="B53" s="234"/>
      <c r="C53" s="234"/>
      <c r="D53" s="225"/>
      <c r="E53" s="225"/>
      <c r="F53" s="225"/>
      <c r="G53" s="203"/>
      <c r="H53" s="206"/>
      <c r="I53" s="200"/>
      <c r="J53" s="201"/>
      <c r="K53" s="234"/>
      <c r="L53" s="234"/>
      <c r="M53" s="234"/>
      <c r="N53" s="225"/>
      <c r="O53" s="225"/>
      <c r="P53" s="225"/>
      <c r="Q53" s="203"/>
      <c r="R53" s="206"/>
    </row>
    <row r="54" customFormat="false" ht="17" hidden="false" customHeight="true" outlineLevel="0" collapsed="false">
      <c r="A54" s="235"/>
      <c r="B54" s="235"/>
      <c r="C54" s="235"/>
      <c r="D54" s="231"/>
      <c r="E54" s="231"/>
      <c r="F54" s="231"/>
      <c r="G54" s="203"/>
      <c r="H54" s="206"/>
      <c r="I54" s="200"/>
      <c r="J54" s="201"/>
      <c r="K54" s="235"/>
      <c r="L54" s="235"/>
      <c r="M54" s="235"/>
      <c r="N54" s="231"/>
      <c r="O54" s="231"/>
      <c r="P54" s="231"/>
      <c r="Q54" s="203"/>
      <c r="R54" s="206"/>
    </row>
    <row r="55" customFormat="false" ht="17" hidden="false" customHeight="true" outlineLevel="0" collapsed="false">
      <c r="A55" s="235"/>
      <c r="B55" s="235"/>
      <c r="C55" s="235"/>
      <c r="D55" s="225"/>
      <c r="E55" s="225"/>
      <c r="F55" s="225"/>
      <c r="G55" s="203"/>
      <c r="H55" s="206"/>
      <c r="I55" s="200"/>
      <c r="J55" s="201"/>
      <c r="K55" s="235"/>
      <c r="L55" s="235"/>
      <c r="M55" s="235"/>
      <c r="N55" s="225"/>
      <c r="O55" s="225"/>
      <c r="P55" s="225"/>
      <c r="Q55" s="203"/>
      <c r="R55" s="206"/>
    </row>
    <row r="56" customFormat="false" ht="17" hidden="false" customHeight="true" outlineLevel="0" collapsed="false">
      <c r="A56" s="236" t="s">
        <v>155</v>
      </c>
      <c r="B56" s="203"/>
      <c r="C56" s="203"/>
      <c r="D56" s="203"/>
      <c r="E56" s="203"/>
      <c r="F56" s="203"/>
      <c r="G56" s="203"/>
      <c r="H56" s="206"/>
      <c r="I56" s="200"/>
      <c r="J56" s="201"/>
      <c r="K56" s="236" t="s">
        <v>155</v>
      </c>
      <c r="L56" s="203"/>
      <c r="M56" s="203"/>
      <c r="N56" s="203"/>
      <c r="O56" s="203"/>
      <c r="P56" s="203"/>
      <c r="Q56" s="203"/>
      <c r="R56" s="206"/>
    </row>
    <row r="57" customFormat="false" ht="17" hidden="false" customHeight="true" outlineLevel="0" collapsed="false">
      <c r="A57" s="202"/>
      <c r="B57" s="203"/>
      <c r="C57" s="203"/>
      <c r="D57" s="203"/>
      <c r="E57" s="203"/>
      <c r="F57" s="203"/>
      <c r="G57" s="203"/>
      <c r="H57" s="206"/>
      <c r="I57" s="200"/>
      <c r="J57" s="201"/>
      <c r="K57" s="202"/>
      <c r="L57" s="203"/>
      <c r="M57" s="203"/>
      <c r="N57" s="203"/>
      <c r="O57" s="203"/>
      <c r="P57" s="203"/>
      <c r="Q57" s="203"/>
      <c r="R57" s="206"/>
    </row>
    <row r="58" customFormat="false" ht="17" hidden="false" customHeight="true" outlineLevel="0" collapsed="false">
      <c r="A58" s="237" t="s">
        <v>156</v>
      </c>
      <c r="B58" s="238"/>
      <c r="C58" s="238"/>
      <c r="D58" s="238"/>
      <c r="E58" s="238"/>
      <c r="F58" s="238"/>
      <c r="G58" s="238"/>
      <c r="H58" s="239"/>
      <c r="I58" s="200"/>
      <c r="J58" s="201"/>
      <c r="K58" s="237" t="s">
        <v>156</v>
      </c>
      <c r="L58" s="238"/>
      <c r="M58" s="238"/>
      <c r="N58" s="238"/>
      <c r="O58" s="238"/>
      <c r="P58" s="238"/>
      <c r="Q58" s="238"/>
      <c r="R58" s="239"/>
    </row>
  </sheetData>
  <mergeCells count="4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7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2024-11-23T08:55:56Z</dcterms:created>
  <dc:creator/>
  <dc:description/>
  <dc:language>fr-FR</dc:language>
  <cp:lastModifiedBy/>
  <cp:lastPrinted>2025-01-11T14:17:15Z</cp:lastPrinted>
  <dcterms:modified xsi:type="dcterms:W3CDTF">2025-02-23T08:50:15Z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